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travis/Documents/Manuals/Customer Documentation/Thermal/"/>
    </mc:Choice>
  </mc:AlternateContent>
  <bookViews>
    <workbookView xWindow="25600" yWindow="460" windowWidth="25600" windowHeight="16060" activeTab="1"/>
  </bookViews>
  <sheets>
    <sheet name="potting mix #1" sheetId="4" r:id="rId1"/>
    <sheet name="potting mix #2" sheetId="6" r:id="rId2"/>
  </sheets>
  <definedNames>
    <definedName name="solver_adj" localSheetId="0" hidden="1">'potting mix #1'!#REF!</definedName>
    <definedName name="solver_adj" localSheetId="1" hidden="1">'potting mix #2'!#REF!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itr" localSheetId="0" hidden="1">2147483647</definedName>
    <definedName name="solver_itr" localSheetId="1" hidden="1">2147483647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opt" localSheetId="0" hidden="1">'potting mix #1'!#REF!</definedName>
    <definedName name="solver_opt" localSheetId="1" hidden="1">'potting mix #2'!#REF!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0.446</definedName>
    <definedName name="solver_val" localSheetId="1" hidden="1">0.446</definedName>
    <definedName name="solver_ver" localSheetId="0" hidden="1">2</definedName>
    <definedName name="solver_ver" localSheetId="1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6" l="1"/>
  <c r="D15" i="6"/>
  <c r="C2" i="6"/>
  <c r="D10" i="6"/>
  <c r="K7" i="6"/>
  <c r="C7" i="6"/>
  <c r="D7" i="6"/>
  <c r="G7" i="6"/>
  <c r="F7" i="6"/>
  <c r="J6" i="6"/>
  <c r="K6" i="6"/>
  <c r="C6" i="6"/>
  <c r="D6" i="6"/>
  <c r="G6" i="6"/>
  <c r="F6" i="6"/>
  <c r="J5" i="6"/>
  <c r="K5" i="6"/>
  <c r="C5" i="6"/>
  <c r="D5" i="6"/>
  <c r="G5" i="6"/>
  <c r="F5" i="6"/>
  <c r="J4" i="6"/>
  <c r="K4" i="6"/>
  <c r="C4" i="6"/>
  <c r="D4" i="6"/>
  <c r="G4" i="6"/>
  <c r="F4" i="6"/>
  <c r="J3" i="6"/>
  <c r="K3" i="6"/>
  <c r="C3" i="6"/>
  <c r="D3" i="6"/>
  <c r="G3" i="6"/>
  <c r="F3" i="6"/>
  <c r="J2" i="6"/>
  <c r="K2" i="6"/>
  <c r="D2" i="6"/>
  <c r="G2" i="6"/>
  <c r="F2" i="6"/>
  <c r="C8" i="4"/>
  <c r="C2" i="4"/>
  <c r="D17" i="4"/>
  <c r="D16" i="4"/>
  <c r="D11" i="4"/>
  <c r="D8" i="4"/>
  <c r="F8" i="4"/>
  <c r="G8" i="4"/>
  <c r="J8" i="4"/>
  <c r="K8" i="4"/>
  <c r="J3" i="4"/>
  <c r="K3" i="4"/>
  <c r="J4" i="4"/>
  <c r="K4" i="4"/>
  <c r="J5" i="4"/>
  <c r="K5" i="4"/>
  <c r="J6" i="4"/>
  <c r="K6" i="4"/>
  <c r="J7" i="4"/>
  <c r="K7" i="4"/>
  <c r="J2" i="4"/>
  <c r="K2" i="4"/>
  <c r="C7" i="4"/>
  <c r="D7" i="4"/>
  <c r="G7" i="4"/>
  <c r="F7" i="4"/>
  <c r="C6" i="4"/>
  <c r="D6" i="4"/>
  <c r="G6" i="4"/>
  <c r="F6" i="4"/>
  <c r="C5" i="4"/>
  <c r="D5" i="4"/>
  <c r="G5" i="4"/>
  <c r="F5" i="4"/>
  <c r="C4" i="4"/>
  <c r="D4" i="4"/>
  <c r="G4" i="4"/>
  <c r="F4" i="4"/>
  <c r="C3" i="4"/>
  <c r="D3" i="4"/>
  <c r="G3" i="4"/>
  <c r="F3" i="4"/>
  <c r="D2" i="4"/>
  <c r="G2" i="4"/>
  <c r="F2" i="4"/>
</calcChain>
</file>

<file path=xl/sharedStrings.xml><?xml version="1.0" encoding="utf-8"?>
<sst xmlns="http://schemas.openxmlformats.org/spreadsheetml/2006/main" count="44" uniqueCount="23">
  <si>
    <t>dry mass (g)</t>
  </si>
  <si>
    <t>wet mass (g)</t>
  </si>
  <si>
    <t>water mass (g)</t>
  </si>
  <si>
    <t>volume (mL)</t>
  </si>
  <si>
    <t>VWC (m3/m3)</t>
  </si>
  <si>
    <t>bulk density (g/cm3)</t>
  </si>
  <si>
    <t>tare mass (g)</t>
  </si>
  <si>
    <t>wet + tare (g)</t>
  </si>
  <si>
    <t>drying tare</t>
  </si>
  <si>
    <t>wet + drying tare</t>
  </si>
  <si>
    <t>dry + drying tare</t>
  </si>
  <si>
    <t>wet mass</t>
  </si>
  <si>
    <t>dry mass</t>
  </si>
  <si>
    <t>10HS #1</t>
  </si>
  <si>
    <t>10HS #2</t>
  </si>
  <si>
    <t>10HS avg</t>
  </si>
  <si>
    <t>10HS mV</t>
  </si>
  <si>
    <t>RMA#</t>
  </si>
  <si>
    <t>Sensor type: 10HS</t>
  </si>
  <si>
    <t>Organization:</t>
  </si>
  <si>
    <t xml:space="preserve">Name: </t>
  </si>
  <si>
    <t>Sample identifier: potting mix #1</t>
  </si>
  <si>
    <t>Sample identifier: potting mix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</si>
</sst>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Verdana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readingOrder="1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164" fontId="0" fillId="0" borderId="0" xfId="0" applyNumberFormat="1" applyFill="1"/>
  </cellXfs>
  <cellStyles count="4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42" builtinId="8" hidden="1"/>
    <cellStyle name="Hyperlink" xfId="44" builtinId="8" hidden="1"/>
    <cellStyle name="Hyperlink" xfId="46" builtinId="8" hidden="1"/>
    <cellStyle name="Hyperlink 2" xfId="18"/>
    <cellStyle name="Normal" xfId="0" builtinId="0"/>
    <cellStyle name="Normal 2" xfId="1"/>
    <cellStyle name="Normal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10HS Calibration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0766264710403607"/>
                  <c:y val="-0.0224728866438865"/>
                </c:manualLayout>
              </c:layout>
              <c:numFmt formatCode="0.00E+00" sourceLinked="0"/>
            </c:trendlineLbl>
          </c:trendline>
          <c:xVal>
            <c:numRef>
              <c:f>'potting mix #1'!$J$2:$J$8</c:f>
              <c:numCache>
                <c:formatCode>General</c:formatCode>
                <c:ptCount val="7"/>
                <c:pt idx="0">
                  <c:v>750.5</c:v>
                </c:pt>
                <c:pt idx="1">
                  <c:v>918.5</c:v>
                </c:pt>
                <c:pt idx="2">
                  <c:v>1079.5</c:v>
                </c:pt>
                <c:pt idx="3">
                  <c:v>1199.5</c:v>
                </c:pt>
                <c:pt idx="4">
                  <c:v>1332.5</c:v>
                </c:pt>
                <c:pt idx="5">
                  <c:v>1432.0</c:v>
                </c:pt>
                <c:pt idx="6">
                  <c:v>1533.0</c:v>
                </c:pt>
              </c:numCache>
            </c:numRef>
          </c:xVal>
          <c:yVal>
            <c:numRef>
              <c:f>'potting mix #1'!$G$2:$G$8</c:f>
              <c:numCache>
                <c:formatCode>0.00</c:formatCode>
                <c:ptCount val="7"/>
                <c:pt idx="0">
                  <c:v>0.0485398213726717</c:v>
                </c:pt>
                <c:pt idx="1">
                  <c:v>0.128908626597412</c:v>
                </c:pt>
                <c:pt idx="2">
                  <c:v>0.216499867473325</c:v>
                </c:pt>
                <c:pt idx="3">
                  <c:v>0.307087650800255</c:v>
                </c:pt>
                <c:pt idx="4">
                  <c:v>0.394256302356152</c:v>
                </c:pt>
                <c:pt idx="5">
                  <c:v>0.480157185952003</c:v>
                </c:pt>
                <c:pt idx="6">
                  <c:v>0.56575073186057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655712"/>
        <c:axId val="2133230608"/>
      </c:scatterChart>
      <c:valAx>
        <c:axId val="2106655712"/>
        <c:scaling>
          <c:orientation val="minMax"/>
          <c:min val="6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10HS output (unprocessed)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33230608"/>
        <c:crosses val="autoZero"/>
        <c:crossBetween val="midCat"/>
      </c:valAx>
      <c:valAx>
        <c:axId val="2133230608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Volumetric water content (m3/m3)</a:t>
                </a:r>
              </a:p>
            </c:rich>
          </c:tx>
          <c:layout>
            <c:manualLayout>
              <c:xMode val="edge"/>
              <c:yMode val="edge"/>
              <c:x val="0.0127388999242608"/>
              <c:y val="0.18007230228296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1066557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10HS mV Calibration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0191663108271987"/>
                  <c:y val="-0.0276511662457287"/>
                </c:manualLayout>
              </c:layout>
              <c:numFmt formatCode="0.00E+00" sourceLinked="0"/>
            </c:trendlineLbl>
          </c:trendline>
          <c:xVal>
            <c:numRef>
              <c:f>'potting mix #1'!$K$2:$K$8</c:f>
              <c:numCache>
                <c:formatCode>0</c:formatCode>
                <c:ptCount val="7"/>
                <c:pt idx="0">
                  <c:v>549.6826171875</c:v>
                </c:pt>
                <c:pt idx="1">
                  <c:v>672.7294921875</c:v>
                </c:pt>
                <c:pt idx="2">
                  <c:v>790.6494140625</c:v>
                </c:pt>
                <c:pt idx="3">
                  <c:v>878.5400390625</c:v>
                </c:pt>
                <c:pt idx="4">
                  <c:v>975.9521484375</c:v>
                </c:pt>
                <c:pt idx="5">
                  <c:v>1048.828125</c:v>
                </c:pt>
                <c:pt idx="6">
                  <c:v>1122.802734375</c:v>
                </c:pt>
              </c:numCache>
            </c:numRef>
          </c:xVal>
          <c:yVal>
            <c:numRef>
              <c:f>'potting mix #1'!$G$2:$G$8</c:f>
              <c:numCache>
                <c:formatCode>0.00</c:formatCode>
                <c:ptCount val="7"/>
                <c:pt idx="0">
                  <c:v>0.0485398213726717</c:v>
                </c:pt>
                <c:pt idx="1">
                  <c:v>0.128908626597412</c:v>
                </c:pt>
                <c:pt idx="2">
                  <c:v>0.216499867473325</c:v>
                </c:pt>
                <c:pt idx="3">
                  <c:v>0.307087650800255</c:v>
                </c:pt>
                <c:pt idx="4">
                  <c:v>0.394256302356152</c:v>
                </c:pt>
                <c:pt idx="5">
                  <c:v>0.480157185952003</c:v>
                </c:pt>
                <c:pt idx="6">
                  <c:v>0.56575073186057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163616"/>
        <c:axId val="2129754416"/>
      </c:scatterChart>
      <c:valAx>
        <c:axId val="2099163616"/>
        <c:scaling>
          <c:orientation val="minMax"/>
          <c:max val="1200.0"/>
          <c:min val="5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10HS output (mV)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129754416"/>
        <c:crosses val="autoZero"/>
        <c:crossBetween val="midCat"/>
      </c:valAx>
      <c:valAx>
        <c:axId val="2129754416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Volumetric water content (m3/m3)</a:t>
                </a:r>
              </a:p>
            </c:rich>
          </c:tx>
          <c:layout>
            <c:manualLayout>
              <c:xMode val="edge"/>
              <c:yMode val="edge"/>
              <c:x val="0.0127388999242608"/>
              <c:y val="0.18007230228296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0991636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10HS Calibration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0766264710403607"/>
                  <c:y val="-0.0224728866438865"/>
                </c:manualLayout>
              </c:layout>
              <c:numFmt formatCode="0.00E+00" sourceLinked="0"/>
            </c:trendlineLbl>
          </c:trendline>
          <c:xVal>
            <c:numRef>
              <c:f>'potting mix #2'!$J$2:$J$7</c:f>
              <c:numCache>
                <c:formatCode>General</c:formatCode>
                <c:ptCount val="6"/>
                <c:pt idx="0">
                  <c:v>706.0</c:v>
                </c:pt>
                <c:pt idx="1">
                  <c:v>1032.0</c:v>
                </c:pt>
                <c:pt idx="2">
                  <c:v>1205.5</c:v>
                </c:pt>
                <c:pt idx="3">
                  <c:v>1356.0</c:v>
                </c:pt>
                <c:pt idx="4">
                  <c:v>1475.5</c:v>
                </c:pt>
                <c:pt idx="5">
                  <c:v>1516.0</c:v>
                </c:pt>
              </c:numCache>
            </c:numRef>
          </c:xVal>
          <c:yVal>
            <c:numRef>
              <c:f>'potting mix #2'!$G$2:$G$7</c:f>
              <c:numCache>
                <c:formatCode>0.00</c:formatCode>
                <c:ptCount val="6"/>
                <c:pt idx="0">
                  <c:v>0.0280257275080399</c:v>
                </c:pt>
                <c:pt idx="1">
                  <c:v>0.157404502313907</c:v>
                </c:pt>
                <c:pt idx="2">
                  <c:v>0.273237116636599</c:v>
                </c:pt>
                <c:pt idx="3">
                  <c:v>0.38755980861244</c:v>
                </c:pt>
                <c:pt idx="4">
                  <c:v>0.490407090752216</c:v>
                </c:pt>
                <c:pt idx="5">
                  <c:v>0.541356184798808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339168"/>
        <c:axId val="2133516080"/>
      </c:scatterChart>
      <c:valAx>
        <c:axId val="2098339168"/>
        <c:scaling>
          <c:orientation val="minMax"/>
          <c:min val="6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10HS output (unprocessed)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33516080"/>
        <c:crosses val="autoZero"/>
        <c:crossBetween val="midCat"/>
      </c:valAx>
      <c:valAx>
        <c:axId val="2133516080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Volumetric water content (m3/m3)</a:t>
                </a:r>
              </a:p>
            </c:rich>
          </c:tx>
          <c:layout>
            <c:manualLayout>
              <c:xMode val="edge"/>
              <c:yMode val="edge"/>
              <c:x val="0.0127388999242608"/>
              <c:y val="0.18007230228296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0983391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10HS mV Calibration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0791408611884469"/>
                  <c:y val="-0.00988089932154707"/>
                </c:manualLayout>
              </c:layout>
              <c:numFmt formatCode="0.00E+00" sourceLinked="0"/>
            </c:trendlineLbl>
          </c:trendline>
          <c:xVal>
            <c:numRef>
              <c:f>'potting mix #2'!$K$2:$K$7</c:f>
              <c:numCache>
                <c:formatCode>0</c:formatCode>
                <c:ptCount val="6"/>
                <c:pt idx="0">
                  <c:v>517.08984375</c:v>
                </c:pt>
                <c:pt idx="1">
                  <c:v>755.859375</c:v>
                </c:pt>
                <c:pt idx="2">
                  <c:v>882.9345703125</c:v>
                </c:pt>
                <c:pt idx="3">
                  <c:v>993.1640625</c:v>
                </c:pt>
                <c:pt idx="4">
                  <c:v>1080.6884765625</c:v>
                </c:pt>
                <c:pt idx="5">
                  <c:v>1110.3515625</c:v>
                </c:pt>
              </c:numCache>
            </c:numRef>
          </c:xVal>
          <c:yVal>
            <c:numRef>
              <c:f>'potting mix #2'!$G$2:$G$7</c:f>
              <c:numCache>
                <c:formatCode>0.00</c:formatCode>
                <c:ptCount val="6"/>
                <c:pt idx="0">
                  <c:v>0.0280257275080399</c:v>
                </c:pt>
                <c:pt idx="1">
                  <c:v>0.157404502313907</c:v>
                </c:pt>
                <c:pt idx="2">
                  <c:v>0.273237116636599</c:v>
                </c:pt>
                <c:pt idx="3">
                  <c:v>0.38755980861244</c:v>
                </c:pt>
                <c:pt idx="4">
                  <c:v>0.490407090752216</c:v>
                </c:pt>
                <c:pt idx="5">
                  <c:v>0.541356184798808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784528"/>
        <c:axId val="2136506112"/>
      </c:scatterChart>
      <c:valAx>
        <c:axId val="2137784528"/>
        <c:scaling>
          <c:orientation val="minMax"/>
          <c:max val="1200.0"/>
          <c:min val="50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10HS output (mV)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2136506112"/>
        <c:crosses val="autoZero"/>
        <c:crossBetween val="midCat"/>
      </c:valAx>
      <c:valAx>
        <c:axId val="2136506112"/>
        <c:scaling>
          <c:orientation val="minMax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Volumetric water content (m3/m3)</a:t>
                </a:r>
              </a:p>
            </c:rich>
          </c:tx>
          <c:layout>
            <c:manualLayout>
              <c:xMode val="edge"/>
              <c:yMode val="edge"/>
              <c:x val="0.0127388999242608"/>
              <c:y val="0.18007230228296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1377845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18</xdr:row>
      <xdr:rowOff>12700</xdr:rowOff>
    </xdr:from>
    <xdr:to>
      <xdr:col>4</xdr:col>
      <xdr:colOff>469900</xdr:colOff>
      <xdr:row>40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127000</xdr:rowOff>
    </xdr:from>
    <xdr:to>
      <xdr:col>12</xdr:col>
      <xdr:colOff>317500</xdr:colOff>
      <xdr:row>40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17</xdr:row>
      <xdr:rowOff>12700</xdr:rowOff>
    </xdr:from>
    <xdr:to>
      <xdr:col>4</xdr:col>
      <xdr:colOff>469900</xdr:colOff>
      <xdr:row>39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127000</xdr:rowOff>
    </xdr:from>
    <xdr:to>
      <xdr:col>12</xdr:col>
      <xdr:colOff>317500</xdr:colOff>
      <xdr:row>39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I7" sqref="I7"/>
    </sheetView>
  </sheetViews>
  <sheetFormatPr baseColWidth="10" defaultColWidth="8.83203125" defaultRowHeight="15" x14ac:dyDescent="0.2"/>
  <cols>
    <col min="1" max="1" width="42.83203125" bestFit="1" customWidth="1"/>
    <col min="2" max="2" width="13.1640625" bestFit="1" customWidth="1"/>
    <col min="3" max="4" width="14" bestFit="1" customWidth="1"/>
    <col min="5" max="5" width="12.1640625" bestFit="1" customWidth="1"/>
    <col min="6" max="6" width="16.5" bestFit="1" customWidth="1"/>
    <col min="7" max="7" width="12" bestFit="1" customWidth="1"/>
  </cols>
  <sheetData>
    <row r="1" spans="1:11" x14ac:dyDescent="0.2">
      <c r="A1" s="7" t="s">
        <v>20</v>
      </c>
      <c r="B1" t="s">
        <v>7</v>
      </c>
      <c r="C1" t="s">
        <v>1</v>
      </c>
      <c r="D1" t="s">
        <v>2</v>
      </c>
      <c r="E1" t="s">
        <v>3</v>
      </c>
      <c r="F1" t="s">
        <v>5</v>
      </c>
      <c r="G1" t="s">
        <v>4</v>
      </c>
      <c r="H1" s="7" t="s">
        <v>13</v>
      </c>
      <c r="I1" s="7" t="s">
        <v>14</v>
      </c>
      <c r="J1" s="7" t="s">
        <v>15</v>
      </c>
      <c r="K1" s="7" t="s">
        <v>16</v>
      </c>
    </row>
    <row r="2" spans="1:11" x14ac:dyDescent="0.2">
      <c r="A2" s="7" t="s">
        <v>19</v>
      </c>
      <c r="B2">
        <v>1749.4</v>
      </c>
      <c r="C2">
        <f t="shared" ref="C2:C7" si="0">B2-$D$10</f>
        <v>1549.2</v>
      </c>
      <c r="D2" s="3">
        <f t="shared" ref="D2:D7" si="1">C2-$D$11</f>
        <v>126.34915503306433</v>
      </c>
      <c r="E2" s="5">
        <v>2603</v>
      </c>
      <c r="F2" s="4">
        <f t="shared" ref="F2:F7" si="2">$D$11/E2</f>
        <v>0.54661961005260684</v>
      </c>
      <c r="G2" s="6">
        <f t="shared" ref="G2:G7" si="3">D2/E2</f>
        <v>4.8539821372671661E-2</v>
      </c>
      <c r="H2">
        <v>753</v>
      </c>
      <c r="I2">
        <v>748</v>
      </c>
      <c r="J2">
        <f>AVERAGE(H2:I2)</f>
        <v>750.5</v>
      </c>
      <c r="K2" s="5">
        <f>J2*3000/4096</f>
        <v>549.6826171875</v>
      </c>
    </row>
    <row r="3" spans="1:11" x14ac:dyDescent="0.2">
      <c r="A3" s="7" t="s">
        <v>17</v>
      </c>
      <c r="B3">
        <v>1958.6</v>
      </c>
      <c r="C3">
        <f t="shared" si="0"/>
        <v>1758.3999999999999</v>
      </c>
      <c r="D3" s="3">
        <f t="shared" si="1"/>
        <v>335.54915503306415</v>
      </c>
      <c r="E3" s="5">
        <v>2603</v>
      </c>
      <c r="F3" s="4">
        <f t="shared" si="2"/>
        <v>0.54661961005260684</v>
      </c>
      <c r="G3" s="6">
        <f t="shared" si="3"/>
        <v>0.12890862659741228</v>
      </c>
      <c r="H3">
        <v>925</v>
      </c>
      <c r="I3">
        <v>912</v>
      </c>
      <c r="J3">
        <f t="shared" ref="J3:J7" si="4">AVERAGE(H3:I3)</f>
        <v>918.5</v>
      </c>
      <c r="K3" s="5">
        <f t="shared" ref="K3:K7" si="5">J3*3000/4096</f>
        <v>672.7294921875</v>
      </c>
    </row>
    <row r="4" spans="1:11" x14ac:dyDescent="0.2">
      <c r="A4" s="7" t="s">
        <v>18</v>
      </c>
      <c r="B4">
        <v>2186.6</v>
      </c>
      <c r="C4">
        <f t="shared" si="0"/>
        <v>1986.3999999999999</v>
      </c>
      <c r="D4" s="3">
        <f t="shared" si="1"/>
        <v>563.54915503306415</v>
      </c>
      <c r="E4" s="5">
        <v>2603</v>
      </c>
      <c r="F4" s="4">
        <f t="shared" si="2"/>
        <v>0.54661961005260684</v>
      </c>
      <c r="G4" s="6">
        <f t="shared" si="3"/>
        <v>0.2164998674733247</v>
      </c>
      <c r="H4">
        <v>1054</v>
      </c>
      <c r="I4">
        <v>1105</v>
      </c>
      <c r="J4">
        <f t="shared" si="4"/>
        <v>1079.5</v>
      </c>
      <c r="K4" s="5">
        <f t="shared" si="5"/>
        <v>790.6494140625</v>
      </c>
    </row>
    <row r="5" spans="1:11" x14ac:dyDescent="0.2">
      <c r="A5" t="s">
        <v>21</v>
      </c>
      <c r="B5">
        <v>2422.4</v>
      </c>
      <c r="C5">
        <f t="shared" si="0"/>
        <v>2222.2000000000003</v>
      </c>
      <c r="D5" s="3">
        <f t="shared" si="1"/>
        <v>799.34915503306456</v>
      </c>
      <c r="E5" s="5">
        <v>2603</v>
      </c>
      <c r="F5" s="4">
        <f t="shared" si="2"/>
        <v>0.54661961005260684</v>
      </c>
      <c r="G5" s="6">
        <f t="shared" si="3"/>
        <v>0.3070876508002553</v>
      </c>
      <c r="H5">
        <v>1195</v>
      </c>
      <c r="I5">
        <v>1204</v>
      </c>
      <c r="J5">
        <f t="shared" si="4"/>
        <v>1199.5</v>
      </c>
      <c r="K5" s="5">
        <f t="shared" si="5"/>
        <v>878.5400390625</v>
      </c>
    </row>
    <row r="6" spans="1:11" x14ac:dyDescent="0.2">
      <c r="A6" s="7"/>
      <c r="B6">
        <v>2649.3</v>
      </c>
      <c r="C6">
        <f t="shared" si="0"/>
        <v>2449.1000000000004</v>
      </c>
      <c r="D6" s="3">
        <f t="shared" si="1"/>
        <v>1026.2491550330647</v>
      </c>
      <c r="E6" s="5">
        <v>2603</v>
      </c>
      <c r="F6" s="4">
        <f t="shared" si="2"/>
        <v>0.54661961005260684</v>
      </c>
      <c r="G6" s="6">
        <f t="shared" si="3"/>
        <v>0.39425630235615239</v>
      </c>
      <c r="H6">
        <v>1320</v>
      </c>
      <c r="I6">
        <v>1345</v>
      </c>
      <c r="J6">
        <f t="shared" si="4"/>
        <v>1332.5</v>
      </c>
      <c r="K6" s="5">
        <f t="shared" si="5"/>
        <v>975.9521484375</v>
      </c>
    </row>
    <row r="7" spans="1:11" x14ac:dyDescent="0.2">
      <c r="A7" s="7"/>
      <c r="B7">
        <v>2872.9</v>
      </c>
      <c r="C7">
        <f t="shared" si="0"/>
        <v>2672.7000000000003</v>
      </c>
      <c r="D7" s="3">
        <f t="shared" si="1"/>
        <v>1249.8491550330646</v>
      </c>
      <c r="E7" s="5">
        <v>2603</v>
      </c>
      <c r="F7" s="4">
        <f t="shared" si="2"/>
        <v>0.54661961005260684</v>
      </c>
      <c r="G7" s="6">
        <f t="shared" si="3"/>
        <v>0.4801571859520033</v>
      </c>
      <c r="H7">
        <v>1439</v>
      </c>
      <c r="I7">
        <v>1425</v>
      </c>
      <c r="J7">
        <f t="shared" si="4"/>
        <v>1432</v>
      </c>
      <c r="K7" s="5">
        <f t="shared" si="5"/>
        <v>1048.828125</v>
      </c>
    </row>
    <row r="8" spans="1:11" x14ac:dyDescent="0.2">
      <c r="B8">
        <v>3095.7</v>
      </c>
      <c r="C8">
        <f t="shared" ref="C8" si="6">B8-$D$10</f>
        <v>2895.5</v>
      </c>
      <c r="D8" s="3">
        <f t="shared" ref="D8" si="7">C8-$D$11</f>
        <v>1472.6491550330643</v>
      </c>
      <c r="E8" s="5">
        <v>2603</v>
      </c>
      <c r="F8" s="4">
        <f t="shared" ref="F8" si="8">$D$11/E8</f>
        <v>0.54661961005260684</v>
      </c>
      <c r="G8" s="6">
        <f t="shared" ref="G8" si="9">D8/E8</f>
        <v>0.56575073186057023</v>
      </c>
      <c r="H8">
        <v>1538</v>
      </c>
      <c r="I8">
        <v>1528</v>
      </c>
      <c r="J8">
        <f t="shared" ref="J8" si="10">AVERAGE(H8:I8)</f>
        <v>1533</v>
      </c>
      <c r="K8" s="5">
        <f t="shared" ref="K8" si="11">J8*3000/4096</f>
        <v>1122.802734375</v>
      </c>
    </row>
    <row r="9" spans="1:11" x14ac:dyDescent="0.2">
      <c r="E9" s="5"/>
      <c r="F9" s="4"/>
      <c r="G9" s="6"/>
    </row>
    <row r="10" spans="1:11" x14ac:dyDescent="0.2">
      <c r="C10" t="s">
        <v>6</v>
      </c>
      <c r="D10">
        <v>200.2</v>
      </c>
      <c r="E10" s="3"/>
      <c r="F10" s="4"/>
      <c r="G10" s="6"/>
      <c r="H10" s="5"/>
    </row>
    <row r="11" spans="1:11" x14ac:dyDescent="0.2">
      <c r="C11" t="s">
        <v>0</v>
      </c>
      <c r="D11" s="8">
        <f>C2*D17/D16</f>
        <v>1422.8508449669357</v>
      </c>
      <c r="E11" s="3"/>
      <c r="F11" s="4"/>
      <c r="G11" s="6"/>
      <c r="H11" s="5"/>
    </row>
    <row r="12" spans="1:11" x14ac:dyDescent="0.2">
      <c r="E12" s="3"/>
      <c r="F12" s="4"/>
      <c r="G12" s="6"/>
      <c r="H12" s="5"/>
    </row>
    <row r="13" spans="1:11" x14ac:dyDescent="0.2">
      <c r="C13" t="s">
        <v>8</v>
      </c>
      <c r="D13">
        <v>8.1999999999999993</v>
      </c>
      <c r="G13" s="6"/>
      <c r="H13" s="5"/>
    </row>
    <row r="14" spans="1:11" x14ac:dyDescent="0.2">
      <c r="C14" t="s">
        <v>9</v>
      </c>
      <c r="D14">
        <v>144.30000000000001</v>
      </c>
      <c r="G14" s="6"/>
      <c r="H14" s="5"/>
    </row>
    <row r="15" spans="1:11" x14ac:dyDescent="0.2">
      <c r="C15" t="s">
        <v>10</v>
      </c>
      <c r="D15">
        <v>133.19999999999999</v>
      </c>
      <c r="G15" s="6"/>
      <c r="H15" s="5"/>
    </row>
    <row r="16" spans="1:11" x14ac:dyDescent="0.2">
      <c r="C16" t="s">
        <v>11</v>
      </c>
      <c r="D16">
        <f>D14-D13</f>
        <v>136.10000000000002</v>
      </c>
      <c r="G16" s="6"/>
      <c r="H16" s="5"/>
    </row>
    <row r="17" spans="1:8" x14ac:dyDescent="0.2">
      <c r="C17" t="s">
        <v>12</v>
      </c>
      <c r="D17">
        <f>D15-D13</f>
        <v>124.99999999999999</v>
      </c>
      <c r="G17" s="6"/>
      <c r="H17" s="5"/>
    </row>
    <row r="28" spans="1:8" x14ac:dyDescent="0.2">
      <c r="A28" s="1"/>
    </row>
    <row r="29" spans="1:8" x14ac:dyDescent="0.2">
      <c r="A29" s="1"/>
    </row>
    <row r="32" spans="1:8" x14ac:dyDescent="0.2">
      <c r="B32" s="2"/>
    </row>
    <row r="33" spans="2:2" x14ac:dyDescent="0.2">
      <c r="B33" s="2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G14" sqref="G14"/>
    </sheetView>
  </sheetViews>
  <sheetFormatPr baseColWidth="10" defaultColWidth="8.83203125" defaultRowHeight="15" x14ac:dyDescent="0.2"/>
  <cols>
    <col min="1" max="1" width="42.83203125" bestFit="1" customWidth="1"/>
    <col min="2" max="2" width="13.1640625" bestFit="1" customWidth="1"/>
    <col min="3" max="4" width="14" bestFit="1" customWidth="1"/>
    <col min="5" max="5" width="12.1640625" bestFit="1" customWidth="1"/>
    <col min="6" max="6" width="16.5" bestFit="1" customWidth="1"/>
    <col min="7" max="7" width="12" bestFit="1" customWidth="1"/>
  </cols>
  <sheetData>
    <row r="1" spans="1:11" x14ac:dyDescent="0.2">
      <c r="A1" s="7" t="s">
        <v>20</v>
      </c>
      <c r="B1" t="s">
        <v>7</v>
      </c>
      <c r="C1" t="s">
        <v>1</v>
      </c>
      <c r="D1" t="s">
        <v>2</v>
      </c>
      <c r="E1" t="s">
        <v>3</v>
      </c>
      <c r="F1" t="s">
        <v>5</v>
      </c>
      <c r="G1" t="s">
        <v>4</v>
      </c>
      <c r="H1" s="7" t="s">
        <v>13</v>
      </c>
      <c r="I1" s="7" t="s">
        <v>14</v>
      </c>
      <c r="J1" s="7" t="s">
        <v>15</v>
      </c>
      <c r="K1" s="7" t="s">
        <v>16</v>
      </c>
    </row>
    <row r="2" spans="1:11" x14ac:dyDescent="0.2">
      <c r="A2" s="7" t="s">
        <v>19</v>
      </c>
      <c r="B2">
        <v>1629.4</v>
      </c>
      <c r="C2">
        <f t="shared" ref="C2:C7" si="0">B2-$D$9</f>
        <v>1429.2</v>
      </c>
      <c r="D2" s="3">
        <f t="shared" ref="D2:D7" si="1">C2-$D$10</f>
        <v>64.963636363636397</v>
      </c>
      <c r="E2" s="5">
        <v>2318</v>
      </c>
      <c r="F2" s="4">
        <f t="shared" ref="F2:F7" si="2">$D$10/E2</f>
        <v>0.58854027766883676</v>
      </c>
      <c r="G2" s="6">
        <f t="shared" ref="G2:G7" si="3">D2/E2</f>
        <v>2.802572750803986E-2</v>
      </c>
      <c r="H2">
        <v>705</v>
      </c>
      <c r="I2">
        <v>707</v>
      </c>
      <c r="J2">
        <f>AVERAGE(H2:I2)</f>
        <v>706</v>
      </c>
      <c r="K2" s="5">
        <f>J2*3000/4096</f>
        <v>517.08984375</v>
      </c>
    </row>
    <row r="3" spans="1:11" x14ac:dyDescent="0.2">
      <c r="A3" s="7" t="s">
        <v>17</v>
      </c>
      <c r="B3">
        <v>1929.3</v>
      </c>
      <c r="C3">
        <f t="shared" si="0"/>
        <v>1729.1</v>
      </c>
      <c r="D3" s="3">
        <f t="shared" si="1"/>
        <v>364.86363636363626</v>
      </c>
      <c r="E3" s="5">
        <v>2318</v>
      </c>
      <c r="F3" s="4">
        <f t="shared" si="2"/>
        <v>0.58854027766883676</v>
      </c>
      <c r="G3" s="6">
        <f t="shared" si="3"/>
        <v>0.15740450231390693</v>
      </c>
      <c r="H3">
        <v>1039</v>
      </c>
      <c r="I3">
        <v>1025</v>
      </c>
      <c r="J3">
        <f t="shared" ref="J3:J6" si="4">AVERAGE(H3:I3)</f>
        <v>1032</v>
      </c>
      <c r="K3" s="5">
        <f t="shared" ref="K3:K7" si="5">J3*3000/4096</f>
        <v>755.859375</v>
      </c>
    </row>
    <row r="4" spans="1:11" x14ac:dyDescent="0.2">
      <c r="A4" s="7" t="s">
        <v>18</v>
      </c>
      <c r="B4">
        <v>2197.8000000000002</v>
      </c>
      <c r="C4">
        <f t="shared" si="0"/>
        <v>1997.6000000000001</v>
      </c>
      <c r="D4" s="3">
        <f t="shared" si="1"/>
        <v>633.36363636363649</v>
      </c>
      <c r="E4" s="5">
        <v>2318</v>
      </c>
      <c r="F4" s="4">
        <f t="shared" si="2"/>
        <v>0.58854027766883676</v>
      </c>
      <c r="G4" s="6">
        <f t="shared" si="3"/>
        <v>0.273237116636599</v>
      </c>
      <c r="H4">
        <v>1203</v>
      </c>
      <c r="I4">
        <v>1208</v>
      </c>
      <c r="J4">
        <f t="shared" si="4"/>
        <v>1205.5</v>
      </c>
      <c r="K4" s="5">
        <f t="shared" si="5"/>
        <v>882.9345703125</v>
      </c>
    </row>
    <row r="5" spans="1:11" x14ac:dyDescent="0.2">
      <c r="A5" t="s">
        <v>22</v>
      </c>
      <c r="B5">
        <v>2462.8000000000002</v>
      </c>
      <c r="C5">
        <f t="shared" si="0"/>
        <v>2262.6000000000004</v>
      </c>
      <c r="D5" s="3">
        <f t="shared" si="1"/>
        <v>898.36363636363672</v>
      </c>
      <c r="E5" s="5">
        <v>2318</v>
      </c>
      <c r="F5" s="4">
        <f t="shared" si="2"/>
        <v>0.58854027766883676</v>
      </c>
      <c r="G5" s="6">
        <f t="shared" si="3"/>
        <v>0.38755980861244033</v>
      </c>
      <c r="H5">
        <v>1368</v>
      </c>
      <c r="I5">
        <v>1344</v>
      </c>
      <c r="J5">
        <f t="shared" si="4"/>
        <v>1356</v>
      </c>
      <c r="K5" s="5">
        <f t="shared" si="5"/>
        <v>993.1640625</v>
      </c>
    </row>
    <row r="6" spans="1:11" x14ac:dyDescent="0.2">
      <c r="A6" s="7"/>
      <c r="B6">
        <v>2701.2</v>
      </c>
      <c r="C6">
        <f t="shared" si="0"/>
        <v>2501</v>
      </c>
      <c r="D6" s="3">
        <f t="shared" si="1"/>
        <v>1136.7636363636364</v>
      </c>
      <c r="E6" s="5">
        <v>2318</v>
      </c>
      <c r="F6" s="4">
        <f t="shared" si="2"/>
        <v>0.58854027766883676</v>
      </c>
      <c r="G6" s="6">
        <f t="shared" si="3"/>
        <v>0.49040709075221584</v>
      </c>
      <c r="H6">
        <v>1486</v>
      </c>
      <c r="I6">
        <v>1465</v>
      </c>
      <c r="J6">
        <f t="shared" si="4"/>
        <v>1475.5</v>
      </c>
      <c r="K6" s="5">
        <f t="shared" si="5"/>
        <v>1080.6884765625</v>
      </c>
    </row>
    <row r="7" spans="1:11" x14ac:dyDescent="0.2">
      <c r="A7" s="7"/>
      <c r="B7">
        <v>2819.3</v>
      </c>
      <c r="C7">
        <f t="shared" si="0"/>
        <v>2619.1000000000004</v>
      </c>
      <c r="D7" s="3">
        <f t="shared" si="1"/>
        <v>1254.8636363636367</v>
      </c>
      <c r="E7" s="5">
        <v>2318</v>
      </c>
      <c r="F7" s="4">
        <f t="shared" si="2"/>
        <v>0.58854027766883676</v>
      </c>
      <c r="G7" s="6">
        <f t="shared" si="3"/>
        <v>0.54135618479880787</v>
      </c>
      <c r="H7">
        <v>1499</v>
      </c>
      <c r="I7">
        <v>1513</v>
      </c>
      <c r="J7">
        <v>1516</v>
      </c>
      <c r="K7" s="5">
        <f t="shared" si="5"/>
        <v>1110.3515625</v>
      </c>
    </row>
    <row r="8" spans="1:11" x14ac:dyDescent="0.2">
      <c r="E8" s="5"/>
      <c r="F8" s="4"/>
      <c r="G8" s="6"/>
    </row>
    <row r="9" spans="1:11" x14ac:dyDescent="0.2">
      <c r="C9" t="s">
        <v>6</v>
      </c>
      <c r="D9">
        <v>200.2</v>
      </c>
      <c r="E9" s="3"/>
      <c r="F9" s="4"/>
      <c r="G9" s="6"/>
      <c r="H9" s="5"/>
    </row>
    <row r="10" spans="1:11" x14ac:dyDescent="0.2">
      <c r="C10" t="s">
        <v>0</v>
      </c>
      <c r="D10" s="8">
        <f>C2*D16/D15</f>
        <v>1364.2363636363636</v>
      </c>
      <c r="E10" s="3"/>
      <c r="F10" s="4"/>
      <c r="G10" s="6"/>
      <c r="H10" s="5"/>
    </row>
    <row r="11" spans="1:11" x14ac:dyDescent="0.2">
      <c r="E11" s="3"/>
      <c r="F11" s="4"/>
      <c r="G11" s="6"/>
      <c r="H11" s="5"/>
    </row>
    <row r="12" spans="1:11" x14ac:dyDescent="0.2">
      <c r="C12" t="s">
        <v>8</v>
      </c>
      <c r="D12">
        <v>8.1999999999999993</v>
      </c>
      <c r="G12" s="6"/>
      <c r="H12" s="5"/>
    </row>
    <row r="13" spans="1:11" x14ac:dyDescent="0.2">
      <c r="C13" t="s">
        <v>9</v>
      </c>
      <c r="D13">
        <v>120.4</v>
      </c>
      <c r="G13" s="6"/>
      <c r="H13" s="5"/>
    </row>
    <row r="14" spans="1:11" x14ac:dyDescent="0.2">
      <c r="C14" t="s">
        <v>10</v>
      </c>
      <c r="D14">
        <v>115.3</v>
      </c>
      <c r="G14" s="6"/>
      <c r="H14" s="5"/>
    </row>
    <row r="15" spans="1:11" x14ac:dyDescent="0.2">
      <c r="C15" t="s">
        <v>11</v>
      </c>
      <c r="D15">
        <f>D13-D12</f>
        <v>112.2</v>
      </c>
      <c r="G15" s="6"/>
      <c r="H15" s="5"/>
    </row>
    <row r="16" spans="1:11" x14ac:dyDescent="0.2">
      <c r="C16" t="s">
        <v>12</v>
      </c>
      <c r="D16">
        <f>D14-D12</f>
        <v>107.1</v>
      </c>
      <c r="G16" s="6"/>
      <c r="H16" s="5"/>
    </row>
    <row r="27" spans="1:2" x14ac:dyDescent="0.2">
      <c r="A27" s="1"/>
    </row>
    <row r="28" spans="1:2" x14ac:dyDescent="0.2">
      <c r="A28" s="1"/>
    </row>
    <row r="31" spans="1:2" x14ac:dyDescent="0.2">
      <c r="B31" s="2"/>
    </row>
    <row r="32" spans="1:2" x14ac:dyDescent="0.2">
      <c r="B32" s="2"/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potting mix #1</vt:lpstr>
      <vt:lpstr>potting mix #2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Cobos</dc:creator>
  <cp:lastModifiedBy>Microsoft Office User</cp:lastModifiedBy>
  <dcterms:created xsi:type="dcterms:W3CDTF">2010-02-09T14:24:30Z</dcterms:created>
  <dcterms:modified xsi:type="dcterms:W3CDTF">2016-08-11T23:44:55Z</dcterms:modified>
</cp:coreProperties>
</file>