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rsten/Desktop/"/>
    </mc:Choice>
  </mc:AlternateContent>
  <xr:revisionPtr revIDLastSave="0" documentId="8_{47CB623D-21AE-7642-91D4-7A80A1B50A2B}" xr6:coauthVersionLast="31" xr6:coauthVersionMax="31" xr10:uidLastSave="{00000000-0000-0000-0000-000000000000}"/>
  <bookViews>
    <workbookView xWindow="0" yWindow="460" windowWidth="28800" windowHeight="16100" activeTab="1" xr2:uid="{00000000-000D-0000-FFFF-FFFF00000000}"/>
  </bookViews>
  <sheets>
    <sheet name="Calibration Method A" sheetId="1" r:id="rId1"/>
    <sheet name="Calibration Method B" sheetId="3" r:id="rId2"/>
  </sheets>
  <definedNames>
    <definedName name="_xlnm.Print_Area" localSheetId="0">'Calibration Method A'!$A$1:$I$52</definedName>
    <definedName name="_xlnm.Print_Area" localSheetId="1">'Calibration Method B'!$A$1:$O$46</definedName>
  </definedNames>
  <calcPr calcId="17902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3" l="1"/>
  <c r="M14" i="3" s="1"/>
  <c r="F14" i="3"/>
  <c r="G13" i="3"/>
  <c r="M13" i="3" s="1"/>
  <c r="F13" i="3"/>
  <c r="G12" i="3"/>
  <c r="M12" i="3" s="1"/>
  <c r="F12" i="3"/>
  <c r="G11" i="3"/>
  <c r="F11" i="3"/>
  <c r="G10" i="3"/>
  <c r="F10" i="3"/>
  <c r="L11" i="3"/>
  <c r="L12" i="3"/>
  <c r="L13" i="3"/>
  <c r="L14" i="3"/>
  <c r="L10" i="3"/>
  <c r="K11" i="3"/>
  <c r="K12" i="3"/>
  <c r="K13" i="3"/>
  <c r="K14" i="3"/>
  <c r="K10" i="3"/>
  <c r="D13" i="1"/>
  <c r="D14" i="1"/>
  <c r="D15" i="1"/>
  <c r="D16" i="1"/>
  <c r="D12" i="1"/>
  <c r="C24" i="1"/>
  <c r="M10" i="3" l="1"/>
  <c r="M11" i="3"/>
  <c r="C5" i="1"/>
  <c r="E14" i="1" s="1"/>
  <c r="F14" i="1" s="1"/>
  <c r="E15" i="1" l="1"/>
  <c r="F15" i="1" s="1"/>
  <c r="C6" i="1"/>
  <c r="G14" i="1" s="1"/>
  <c r="E16" i="1"/>
  <c r="F16" i="1" s="1"/>
  <c r="E12" i="1"/>
  <c r="F12" i="1" s="1"/>
  <c r="E13" i="1"/>
  <c r="F13" i="1" s="1"/>
  <c r="G13" i="1" l="1"/>
  <c r="G16" i="1"/>
  <c r="G15" i="1"/>
  <c r="G12" i="1"/>
</calcChain>
</file>

<file path=xl/sharedStrings.xml><?xml version="1.0" encoding="utf-8"?>
<sst xmlns="http://schemas.openxmlformats.org/spreadsheetml/2006/main" count="88" uniqueCount="50">
  <si>
    <t>wet wt</t>
  </si>
  <si>
    <t>water wt</t>
  </si>
  <si>
    <t>Air dry</t>
  </si>
  <si>
    <t>Point 2</t>
  </si>
  <si>
    <t>Point 3</t>
  </si>
  <si>
    <t>Point 4</t>
  </si>
  <si>
    <t>Point 5</t>
  </si>
  <si>
    <t>Sensor 1</t>
  </si>
  <si>
    <t>Sensor 2</t>
  </si>
  <si>
    <t>RAW</t>
  </si>
  <si>
    <t>Bulk Density</t>
  </si>
  <si>
    <t>Soil ID:</t>
  </si>
  <si>
    <t>Wet Soil + Tin</t>
  </si>
  <si>
    <t>Dry Soil + Tin</t>
  </si>
  <si>
    <t>Tin Weight</t>
  </si>
  <si>
    <t>Gravimetric Water Content Calculations of Air Dry Sample</t>
  </si>
  <si>
    <t>g</t>
  </si>
  <si>
    <t>Units</t>
  </si>
  <si>
    <t>Values</t>
  </si>
  <si>
    <t>g g-1</t>
  </si>
  <si>
    <t>w</t>
  </si>
  <si>
    <t>Sensor Measurements</t>
  </si>
  <si>
    <t>Soil + Container Weights</t>
  </si>
  <si>
    <t>Points</t>
  </si>
  <si>
    <t>Container Weight (g)</t>
  </si>
  <si>
    <t>q</t>
  </si>
  <si>
    <r>
      <t>Soil Volume (cm</t>
    </r>
    <r>
      <rPr>
        <b/>
        <vertAlign val="superscript"/>
        <sz val="11"/>
        <color theme="1"/>
        <rFont val="Calibri (Body)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</si>
  <si>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m</t>
    </r>
    <r>
      <rPr>
        <b/>
        <vertAlign val="superscript"/>
        <sz val="11"/>
        <color theme="1"/>
        <rFont val="Calibri"/>
        <family val="2"/>
        <scheme val="minor"/>
      </rPr>
      <t>-3</t>
    </r>
  </si>
  <si>
    <r>
      <t xml:space="preserve">Gravimetric WC, </t>
    </r>
    <r>
      <rPr>
        <b/>
        <i/>
        <sz val="11"/>
        <color theme="1"/>
        <rFont val="Calibri"/>
        <family val="2"/>
        <scheme val="minor"/>
      </rPr>
      <t>w</t>
    </r>
  </si>
  <si>
    <r>
      <t>g g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</si>
  <si>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t>Calculations (don’t edit)</t>
  </si>
  <si>
    <t>Enter your information in these cells</t>
  </si>
  <si>
    <t>Palouse Silt Loam, Plot A, Depth 0 to 10 cm</t>
  </si>
  <si>
    <t>TEROS 12</t>
  </si>
  <si>
    <t>Sensor Model</t>
  </si>
  <si>
    <r>
      <t>Sampler  Volume (cm</t>
    </r>
    <r>
      <rPr>
        <b/>
        <vertAlign val="superscript"/>
        <sz val="11"/>
        <color theme="1"/>
        <rFont val="Calibri (Body)"/>
      </rPr>
      <t>3</t>
    </r>
    <r>
      <rPr>
        <b/>
        <sz val="11"/>
        <color theme="1"/>
        <rFont val="Calibri"/>
        <family val="2"/>
        <scheme val="minor"/>
      </rPr>
      <t>)</t>
    </r>
  </si>
  <si>
    <t>Dry Soil Weight (g)</t>
  </si>
  <si>
    <r>
      <t>Bulk Density (g cm</t>
    </r>
    <r>
      <rPr>
        <b/>
        <vertAlign val="superscript"/>
        <sz val="11"/>
        <color theme="1"/>
        <rFont val="Calibri (Body)"/>
      </rPr>
      <t>-3</t>
    </r>
    <r>
      <rPr>
        <b/>
        <sz val="11"/>
        <color theme="1"/>
        <rFont val="Calibri"/>
        <family val="2"/>
        <scheme val="minor"/>
      </rPr>
      <t>)</t>
    </r>
  </si>
  <si>
    <r>
      <t>g cm</t>
    </r>
    <r>
      <rPr>
        <b/>
        <vertAlign val="superscript"/>
        <sz val="11"/>
        <color theme="1"/>
        <rFont val="Calibri (Body)"/>
      </rPr>
      <t>-3</t>
    </r>
  </si>
  <si>
    <t>wet wt + tin</t>
  </si>
  <si>
    <t>dry wt + tin</t>
  </si>
  <si>
    <t>tin wt.</t>
  </si>
  <si>
    <r>
      <rPr>
        <b/>
        <sz val="11"/>
        <color theme="1"/>
        <rFont val="Calibri (Body)"/>
      </rPr>
      <t>Average</t>
    </r>
    <r>
      <rPr>
        <b/>
        <sz val="11"/>
        <color theme="1"/>
        <rFont val="Symbol"/>
        <family val="1"/>
        <charset val="2"/>
      </rPr>
      <t xml:space="preserve"> q</t>
    </r>
  </si>
  <si>
    <r>
      <rPr>
        <b/>
        <sz val="11"/>
        <color theme="1"/>
        <rFont val="Calibri (Body)"/>
      </rPr>
      <t>Sample 1</t>
    </r>
    <r>
      <rPr>
        <b/>
        <sz val="11"/>
        <color theme="1"/>
        <rFont val="Symbol"/>
        <family val="1"/>
        <charset val="2"/>
      </rPr>
      <t xml:space="preserve"> q</t>
    </r>
  </si>
  <si>
    <r>
      <rPr>
        <b/>
        <sz val="11"/>
        <color theme="1"/>
        <rFont val="Calibri (Body)"/>
      </rPr>
      <t>Sample 2</t>
    </r>
    <r>
      <rPr>
        <b/>
        <sz val="11"/>
        <color theme="1"/>
        <rFont val="Symbol"/>
        <family val="1"/>
        <charset val="2"/>
      </rPr>
      <t xml:space="preserve"> q</t>
    </r>
  </si>
  <si>
    <t>Volumetric Water Content Sub Sample 1</t>
  </si>
  <si>
    <t>Volumetric Water Content Sub Sample 2</t>
  </si>
  <si>
    <t xml:space="preserve">        </t>
  </si>
  <si>
    <t xml:space="preserve">Instructions: Please enter your information </t>
  </si>
  <si>
    <t>into the cells with green text.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</si>
</sst>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 (Body)"/>
    </font>
    <font>
      <b/>
      <i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 (Body)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2" fillId="4" borderId="0" xfId="0" applyFont="1" applyFill="1"/>
    <xf numFmtId="0" fontId="0" fillId="4" borderId="0" xfId="0" applyFill="1"/>
    <xf numFmtId="2" fontId="0" fillId="4" borderId="0" xfId="0" applyNumberFormat="1" applyFill="1"/>
    <xf numFmtId="0" fontId="2" fillId="4" borderId="0" xfId="0" applyFont="1" applyFill="1" applyAlignment="1"/>
    <xf numFmtId="0" fontId="0" fillId="4" borderId="0" xfId="0" applyFill="1" applyAlignment="1"/>
    <xf numFmtId="0" fontId="0" fillId="4" borderId="0" xfId="0" applyFill="1" applyAlignment="1">
      <alignment horizontal="center"/>
    </xf>
    <xf numFmtId="164" fontId="0" fillId="4" borderId="0" xfId="0" applyNumberFormat="1" applyFill="1"/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5" fillId="4" borderId="3" xfId="0" applyFont="1" applyFill="1" applyBorder="1" applyAlignment="1">
      <alignment horizontal="center"/>
    </xf>
    <xf numFmtId="165" fontId="0" fillId="4" borderId="0" xfId="0" applyNumberFormat="1" applyFill="1"/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2" fillId="4" borderId="3" xfId="0" applyFont="1" applyFill="1" applyBorder="1" applyAlignment="1"/>
    <xf numFmtId="0" fontId="0" fillId="5" borderId="3" xfId="0" applyFill="1" applyBorder="1"/>
    <xf numFmtId="0" fontId="0" fillId="3" borderId="3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2" fillId="4" borderId="6" xfId="0" applyFont="1" applyFill="1" applyBorder="1"/>
    <xf numFmtId="0" fontId="2" fillId="4" borderId="7" xfId="0" applyFont="1" applyFill="1" applyBorder="1"/>
    <xf numFmtId="0" fontId="0" fillId="4" borderId="0" xfId="0" applyFill="1" applyAlignment="1">
      <alignment horizontal="left"/>
    </xf>
    <xf numFmtId="0" fontId="0" fillId="6" borderId="3" xfId="0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4" borderId="2" xfId="0" applyFill="1" applyBorder="1"/>
    <xf numFmtId="0" fontId="0" fillId="4" borderId="5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4" xfId="0" applyFill="1" applyBorder="1"/>
    <xf numFmtId="0" fontId="0" fillId="4" borderId="9" xfId="0" applyFill="1" applyBorder="1"/>
    <xf numFmtId="0" fontId="1" fillId="4" borderId="0" xfId="0" applyFont="1" applyFill="1"/>
    <xf numFmtId="0" fontId="2" fillId="5" borderId="10" xfId="0" applyFont="1" applyFill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166" fontId="0" fillId="4" borderId="10" xfId="0" applyNumberFormat="1" applyFill="1" applyBorder="1"/>
    <xf numFmtId="2" fontId="0" fillId="4" borderId="10" xfId="0" applyNumberFormat="1" applyFill="1" applyBorder="1"/>
    <xf numFmtId="164" fontId="0" fillId="4" borderId="10" xfId="0" applyNumberFormat="1" applyFill="1" applyBorder="1"/>
    <xf numFmtId="0" fontId="2" fillId="4" borderId="11" xfId="0" applyFont="1" applyFill="1" applyBorder="1"/>
    <xf numFmtId="2" fontId="0" fillId="4" borderId="11" xfId="0" applyNumberForma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166" fontId="0" fillId="4" borderId="11" xfId="0" applyNumberFormat="1" applyFill="1" applyBorder="1" applyAlignment="1">
      <alignment horizontal="left"/>
    </xf>
    <xf numFmtId="0" fontId="0" fillId="6" borderId="10" xfId="0" applyFill="1" applyBorder="1" applyProtection="1">
      <protection locked="0"/>
    </xf>
    <xf numFmtId="0" fontId="0" fillId="4" borderId="0" xfId="0" applyFill="1" applyProtection="1"/>
    <xf numFmtId="0" fontId="0" fillId="4" borderId="0" xfId="0" applyFill="1" applyBorder="1" applyAlignment="1" applyProtection="1"/>
    <xf numFmtId="1" fontId="0" fillId="4" borderId="0" xfId="0" applyNumberFormat="1" applyFill="1" applyBorder="1" applyAlignment="1" applyProtection="1"/>
    <xf numFmtId="166" fontId="0" fillId="4" borderId="0" xfId="0" applyNumberFormat="1" applyFill="1" applyBorder="1" applyAlignment="1" applyProtection="1"/>
    <xf numFmtId="0" fontId="0" fillId="4" borderId="0" xfId="0" applyFill="1" applyBorder="1" applyAlignment="1" applyProtection="1">
      <alignment horizontal="left"/>
    </xf>
    <xf numFmtId="2" fontId="0" fillId="4" borderId="0" xfId="0" applyNumberFormat="1" applyFill="1" applyBorder="1" applyAlignment="1" applyProtection="1"/>
    <xf numFmtId="0" fontId="2" fillId="5" borderId="10" xfId="0" applyFont="1" applyFill="1" applyBorder="1" applyAlignment="1"/>
    <xf numFmtId="0" fontId="2" fillId="0" borderId="10" xfId="0" applyFont="1" applyBorder="1" applyAlignment="1"/>
    <xf numFmtId="0" fontId="0" fillId="4" borderId="10" xfId="0" applyFill="1" applyBorder="1"/>
    <xf numFmtId="0" fontId="2" fillId="7" borderId="0" xfId="0" applyFont="1" applyFill="1" applyBorder="1" applyAlignment="1" applyProtection="1">
      <protection hidden="1"/>
    </xf>
    <xf numFmtId="1" fontId="2" fillId="7" borderId="0" xfId="0" applyNumberFormat="1" applyFont="1" applyFill="1" applyBorder="1" applyAlignment="1" applyProtection="1">
      <alignment vertical="top"/>
      <protection hidden="1"/>
    </xf>
    <xf numFmtId="1" fontId="2" fillId="7" borderId="0" xfId="0" applyNumberFormat="1" applyFont="1" applyFill="1" applyBorder="1" applyAlignment="1" applyProtection="1">
      <alignment horizontal="left" vertical="top"/>
      <protection hidden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0" fillId="6" borderId="11" xfId="0" applyFill="1" applyBorder="1" applyAlignment="1" applyProtection="1">
      <alignment horizontal="left"/>
      <protection locked="0"/>
    </xf>
    <xf numFmtId="1" fontId="0" fillId="6" borderId="12" xfId="0" applyNumberFormat="1" applyFill="1" applyBorder="1" applyAlignment="1" applyProtection="1">
      <alignment horizontal="left"/>
      <protection locked="0"/>
    </xf>
    <xf numFmtId="166" fontId="0" fillId="6" borderId="12" xfId="0" applyNumberFormat="1" applyFill="1" applyBorder="1" applyAlignment="1" applyProtection="1">
      <alignment horizontal="left"/>
      <protection locked="0"/>
    </xf>
    <xf numFmtId="2" fontId="0" fillId="6" borderId="12" xfId="0" applyNumberFormat="1" applyFill="1" applyBorder="1" applyAlignment="1" applyProtection="1">
      <alignment horizontal="left"/>
      <protection locked="0"/>
    </xf>
    <xf numFmtId="0" fontId="2" fillId="5" borderId="10" xfId="0" applyFont="1" applyFill="1" applyBorder="1" applyAlignment="1">
      <alignment horizontal="center" vertical="top"/>
    </xf>
    <xf numFmtId="0" fontId="8" fillId="5" borderId="3" xfId="0" applyFont="1" applyFill="1" applyBorder="1" applyAlignment="1">
      <alignment horizontal="center" vertical="center"/>
    </xf>
    <xf numFmtId="0" fontId="0" fillId="6" borderId="6" xfId="0" applyFill="1" applyBorder="1" applyAlignment="1" applyProtection="1">
      <alignment horizontal="left"/>
      <protection locked="0"/>
    </xf>
    <xf numFmtId="1" fontId="0" fillId="6" borderId="7" xfId="0" applyNumberFormat="1" applyFill="1" applyBorder="1" applyAlignment="1" applyProtection="1">
      <alignment horizontal="left"/>
      <protection locked="0"/>
    </xf>
    <xf numFmtId="166" fontId="0" fillId="6" borderId="7" xfId="0" applyNumberFormat="1" applyFill="1" applyBorder="1" applyAlignment="1" applyProtection="1">
      <alignment horizontal="left"/>
      <protection locked="0"/>
    </xf>
    <xf numFmtId="2" fontId="0" fillId="6" borderId="7" xfId="0" applyNumberFormat="1" applyFill="1" applyBorder="1" applyAlignment="1" applyProtection="1">
      <alignment horizontal="left"/>
      <protection locked="0"/>
    </xf>
  </cellXfs>
  <cellStyles count="1">
    <cellStyle name="Normal" xfId="0" builtinId="0"/>
  </cellStyles>
  <dxfs count="14">
    <dxf>
      <font>
        <b/>
        <i val="0"/>
        <color theme="9" tint="-0.24994659260841701"/>
      </font>
      <fill>
        <patternFill>
          <bgColor theme="0"/>
        </patternFill>
      </fill>
    </dxf>
    <dxf>
      <font>
        <color theme="4"/>
      </font>
      <fill>
        <patternFill>
          <bgColor theme="0"/>
        </patternFill>
      </fill>
    </dxf>
    <dxf>
      <font>
        <b/>
        <i val="0"/>
        <color theme="9" tint="-0.2499465926084170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theme="9" tint="-0.2499465926084170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8" tint="0.79998168889431442"/>
        </patternFill>
      </fill>
    </dxf>
    <dxf>
      <font>
        <b/>
        <i val="0"/>
        <color theme="9" tint="-0.24994659260841701"/>
      </font>
      <fill>
        <patternFill>
          <bgColor theme="0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2" tint="-0.499984740745262"/>
      </font>
      <fill>
        <patternFill>
          <bgColor theme="8" tint="0.79998168889431442"/>
        </patternFill>
      </fill>
    </dxf>
    <dxf>
      <font>
        <b/>
        <i val="0"/>
        <color theme="9" tint="-0.24994659260841701"/>
      </font>
      <fill>
        <patternFill>
          <bgColor theme="0"/>
        </patternFill>
      </fill>
    </dxf>
    <dxf>
      <font>
        <b/>
        <i val="0"/>
        <color theme="9" tint="-0.24994659260841701"/>
      </font>
      <fill>
        <patternFill patternType="solid">
          <bgColor theme="0"/>
        </patternFill>
      </fill>
    </dxf>
    <dxf>
      <font>
        <b/>
        <i val="0"/>
        <color theme="9" tint="-0.24994659260841701"/>
      </font>
      <fill>
        <patternFill>
          <bgColor theme="0"/>
        </patternFill>
      </fill>
    </dxf>
    <dxf>
      <font>
        <b/>
        <i val="0"/>
        <color theme="9" tint="-0.24994659260841701"/>
      </font>
      <fill>
        <patternFill>
          <bgColor theme="0"/>
        </patternFill>
      </fill>
    </dxf>
    <dxf>
      <font>
        <b/>
        <i val="0"/>
        <color theme="9" tint="-0.2499465926084170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Calibration</a:t>
            </a:r>
          </a:p>
        </c:rich>
      </c:tx>
      <c:layout>
        <c:manualLayout>
          <c:xMode val="edge"/>
          <c:yMode val="edge"/>
          <c:x val="0.34138219487146843"/>
          <c:y val="2.99785715598451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301896975431174E-2"/>
          <c:y val="0.11695976143936261"/>
          <c:w val="0.62237467294326143"/>
          <c:h val="0.75424471385310932"/>
        </c:manualLayout>
      </c:layout>
      <c:scatterChart>
        <c:scatterStyle val="lineMarker"/>
        <c:varyColors val="0"/>
        <c:ser>
          <c:idx val="2"/>
          <c:order val="0"/>
          <c:tx>
            <c:v>Combined Sensor Raw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0.38505679836784656"/>
                  <c:y val="-0.11663721359125247"/>
                </c:manualLayout>
              </c:layout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('Calibration Method A'!$H$12:$H$16,'Calibration Method A'!$I$12:$I$16)</c:f>
              <c:numCache>
                <c:formatCode>General</c:formatCode>
                <c:ptCount val="10"/>
                <c:pt idx="0">
                  <c:v>1917.5</c:v>
                </c:pt>
                <c:pt idx="1">
                  <c:v>2071.9</c:v>
                </c:pt>
                <c:pt idx="2">
                  <c:v>2264.1999999999998</c:v>
                </c:pt>
                <c:pt idx="3">
                  <c:v>2575.8000000000002</c:v>
                </c:pt>
                <c:pt idx="4">
                  <c:v>2781.9</c:v>
                </c:pt>
                <c:pt idx="5">
                  <c:v>1911.1</c:v>
                </c:pt>
                <c:pt idx="6">
                  <c:v>2049.1</c:v>
                </c:pt>
                <c:pt idx="7">
                  <c:v>2256.8000000000002</c:v>
                </c:pt>
                <c:pt idx="8">
                  <c:v>2622.4</c:v>
                </c:pt>
                <c:pt idx="9">
                  <c:v>2781.5</c:v>
                </c:pt>
              </c:numCache>
            </c:numRef>
          </c:xVal>
          <c:yVal>
            <c:numRef>
              <c:f>('Calibration Method A'!$G$12:$G$16,'Calibration Method A'!$G$12:$G$16)</c:f>
              <c:numCache>
                <c:formatCode>0.0000</c:formatCode>
                <c:ptCount val="10"/>
                <c:pt idx="0">
                  <c:v>8.8803236109905922E-3</c:v>
                </c:pt>
                <c:pt idx="1">
                  <c:v>0.1068759588179387</c:v>
                </c:pt>
                <c:pt idx="2">
                  <c:v>0.2072840692020807</c:v>
                </c:pt>
                <c:pt idx="3">
                  <c:v>0.30563710813898315</c:v>
                </c:pt>
                <c:pt idx="4">
                  <c:v>0.36880821740847231</c:v>
                </c:pt>
                <c:pt idx="5">
                  <c:v>8.8803236109905922E-3</c:v>
                </c:pt>
                <c:pt idx="6">
                  <c:v>0.1068759588179387</c:v>
                </c:pt>
                <c:pt idx="7">
                  <c:v>0.2072840692020807</c:v>
                </c:pt>
                <c:pt idx="8">
                  <c:v>0.30563710813898315</c:v>
                </c:pt>
                <c:pt idx="9">
                  <c:v>0.36880821740847231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F3-C148-B472-05C67A569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1060960"/>
        <c:axId val="1728645680"/>
      </c:scatterChart>
      <c:valAx>
        <c:axId val="1771060960"/>
        <c:scaling>
          <c:orientation val="minMax"/>
          <c:min val="1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Raw Sensor Data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8645680"/>
        <c:crosses val="autoZero"/>
        <c:crossBetween val="midCat"/>
      </c:valAx>
      <c:valAx>
        <c:axId val="172864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Actual Soil VWC, m</a:t>
                </a:r>
                <a:r>
                  <a:rPr lang="en-US" baseline="30000"/>
                  <a:t>3</a:t>
                </a:r>
                <a:r>
                  <a:rPr lang="en-US"/>
                  <a:t> m</a:t>
                </a:r>
                <a:r>
                  <a:rPr lang="en-US" baseline="30000"/>
                  <a:t>-3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1060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Calibration</a:t>
            </a:r>
          </a:p>
        </c:rich>
      </c:tx>
      <c:layout>
        <c:manualLayout>
          <c:xMode val="edge"/>
          <c:yMode val="edge"/>
          <c:x val="0.33399226321888276"/>
          <c:y val="1.44153933699784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Combined Sensor Raw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0.35626912256609056"/>
                  <c:y val="-0.10454130293968085"/>
                </c:manualLayout>
              </c:layout>
              <c:numFmt formatCode="0.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('Calibration Method B'!$N$10:$N$14,'Calibration Method B'!$O$10:$O$14)</c:f>
              <c:numCache>
                <c:formatCode>General</c:formatCode>
                <c:ptCount val="10"/>
                <c:pt idx="0">
                  <c:v>1917.5</c:v>
                </c:pt>
                <c:pt idx="1">
                  <c:v>2071.9</c:v>
                </c:pt>
                <c:pt idx="2">
                  <c:v>2264.1999999999998</c:v>
                </c:pt>
                <c:pt idx="3">
                  <c:v>2575.8000000000002</c:v>
                </c:pt>
                <c:pt idx="4">
                  <c:v>2781.9</c:v>
                </c:pt>
                <c:pt idx="5">
                  <c:v>1911.1</c:v>
                </c:pt>
                <c:pt idx="6">
                  <c:v>2049.1</c:v>
                </c:pt>
                <c:pt idx="7">
                  <c:v>2256.8000000000002</c:v>
                </c:pt>
                <c:pt idx="8">
                  <c:v>2622.4</c:v>
                </c:pt>
                <c:pt idx="9">
                  <c:v>2781.5</c:v>
                </c:pt>
              </c:numCache>
            </c:numRef>
          </c:xVal>
          <c:yVal>
            <c:numRef>
              <c:f>('Calibration Method B'!$M$10:$M$14,'Calibration Method B'!$M$10:$M$14)</c:f>
              <c:numCache>
                <c:formatCode>0.0000</c:formatCode>
                <c:ptCount val="10"/>
                <c:pt idx="0">
                  <c:v>3.7362745098039093E-2</c:v>
                </c:pt>
                <c:pt idx="1">
                  <c:v>0.16841830065359481</c:v>
                </c:pt>
                <c:pt idx="2">
                  <c:v>0.27134967320261438</c:v>
                </c:pt>
                <c:pt idx="3">
                  <c:v>0.35304248366013058</c:v>
                </c:pt>
                <c:pt idx="4">
                  <c:v>0.46261437908496728</c:v>
                </c:pt>
                <c:pt idx="5">
                  <c:v>3.7362745098039093E-2</c:v>
                </c:pt>
                <c:pt idx="6">
                  <c:v>0.16841830065359481</c:v>
                </c:pt>
                <c:pt idx="7">
                  <c:v>0.27134967320261438</c:v>
                </c:pt>
                <c:pt idx="8">
                  <c:v>0.35304248366013058</c:v>
                </c:pt>
                <c:pt idx="9">
                  <c:v>0.46261437908496728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28-9A44-BDDF-69D0C43E3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1060960"/>
        <c:axId val="1728645680"/>
      </c:scatterChart>
      <c:valAx>
        <c:axId val="1771060960"/>
        <c:scaling>
          <c:orientation val="minMax"/>
          <c:min val="1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Raw Sensor Data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8645680"/>
        <c:crosses val="autoZero"/>
        <c:crossBetween val="midCat"/>
      </c:valAx>
      <c:valAx>
        <c:axId val="172864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Actual Soil VWC, m</a:t>
                </a:r>
                <a:r>
                  <a:rPr lang="en-US" baseline="30000"/>
                  <a:t>3</a:t>
                </a:r>
                <a:r>
                  <a:rPr lang="en-US"/>
                  <a:t> m</a:t>
                </a:r>
                <a:r>
                  <a:rPr lang="en-US" baseline="30000"/>
                  <a:t>-3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1060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" l="0" r="0.7" t="0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7407</xdr:colOff>
      <xdr:row>25</xdr:row>
      <xdr:rowOff>12697</xdr:rowOff>
    </xdr:from>
    <xdr:to>
      <xdr:col>8</xdr:col>
      <xdr:colOff>821267</xdr:colOff>
      <xdr:row>51</xdr:row>
      <xdr:rowOff>67733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DC3AB3-25A2-4CEE-8E40-D1A5F734AC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6999</xdr:colOff>
      <xdr:row>0</xdr:row>
      <xdr:rowOff>1837266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6A5AD4-2921-7449-85F9-80FDDFD54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2399" cy="183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268297</xdr:colOff>
      <xdr:row>15</xdr:row>
      <xdr:rowOff>124989</xdr:rowOff>
    </xdr:from>
    <xdr:to>
      <xdr:col>11</xdr:col>
      <xdr:colOff>407799</xdr:colOff>
      <xdr:row>44</xdr:row>
      <xdr:rowOff>4767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283D83-B063-2346-BD85-78E5CF751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119529</xdr:colOff>
      <xdr:row>0</xdr:row>
      <xdr:rowOff>1841500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DC218F8-F813-DE40-86D0-6B873239E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2217" cy="184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54"/>
  <sheetViews>
    <sheetView zoomScale="186" workbookViewId="0">
      <selection activeCell="C2" sqref="C2:E2"/>
    </sheetView>
  </sheetViews>
  <sheetFormatPr baseColWidth="10" defaultColWidth="0" defaultRowHeight="15" zeroHeight="1"/>
  <cols>
    <col min="1" max="1" width="17" customWidth="1"/>
    <col min="2" max="2" width="18.1640625" customWidth="1"/>
    <col min="3" max="3" width="15.6640625" customWidth="1"/>
    <col min="4" max="7" width="13.83203125" customWidth="1"/>
    <col min="8" max="9" width="11.83203125" customWidth="1"/>
    <col min="10" max="10" width="42" customWidth="1"/>
    <col min="11" max="11" width="8.83203125" hidden="1" customWidth="1"/>
    <col min="12" max="19" width="0" hidden="1" customWidth="1"/>
    <col min="20" max="16383" width="8.83203125" hidden="1"/>
    <col min="16384" max="16384" width="16.33203125" hidden="1" customWidth="1"/>
  </cols>
  <sheetData>
    <row r="1" spans="1:19" ht="150" customHeight="1">
      <c r="A1" s="3"/>
      <c r="B1" s="3"/>
      <c r="C1" s="3"/>
      <c r="D1" s="3"/>
      <c r="E1" s="3"/>
      <c r="F1" s="42"/>
      <c r="G1" s="42"/>
      <c r="H1" s="3"/>
      <c r="I1" s="3"/>
      <c r="J1" s="3"/>
      <c r="K1" s="3"/>
    </row>
    <row r="2" spans="1:19">
      <c r="A2" s="3"/>
      <c r="B2" s="37" t="s">
        <v>11</v>
      </c>
      <c r="C2" s="59" t="s">
        <v>32</v>
      </c>
      <c r="D2" s="59"/>
      <c r="E2" s="59"/>
      <c r="F2" s="43"/>
      <c r="G2" s="3"/>
      <c r="H2" s="3"/>
      <c r="I2" s="3"/>
      <c r="J2" s="51" t="s">
        <v>48</v>
      </c>
      <c r="K2" s="3"/>
    </row>
    <row r="3" spans="1:19" ht="17">
      <c r="A3" s="3"/>
      <c r="B3" s="37" t="s">
        <v>26</v>
      </c>
      <c r="C3" s="60">
        <v>4476.7299999999996</v>
      </c>
      <c r="D3" s="60"/>
      <c r="E3" s="60"/>
      <c r="F3" s="44"/>
      <c r="H3" s="3"/>
      <c r="I3" s="3"/>
      <c r="J3" s="53" t="s">
        <v>49</v>
      </c>
      <c r="K3" s="3"/>
    </row>
    <row r="4" spans="1:19">
      <c r="A4" s="3"/>
      <c r="B4" s="37" t="s">
        <v>24</v>
      </c>
      <c r="C4" s="61">
        <v>326.3</v>
      </c>
      <c r="D4" s="61"/>
      <c r="E4" s="61"/>
      <c r="F4" s="45"/>
      <c r="G4" s="45"/>
      <c r="H4" s="3"/>
      <c r="I4" s="3"/>
      <c r="J4" s="3"/>
      <c r="K4" s="3"/>
      <c r="P4" s="54" t="s">
        <v>31</v>
      </c>
      <c r="Q4" s="54"/>
      <c r="R4" s="54"/>
      <c r="S4" s="54"/>
    </row>
    <row r="5" spans="1:19">
      <c r="A5" s="3"/>
      <c r="B5" s="37" t="s">
        <v>36</v>
      </c>
      <c r="C5" s="40">
        <f>D12-(D12*C24)</f>
        <v>5537.8451888809695</v>
      </c>
      <c r="D5" s="39"/>
      <c r="E5" s="39"/>
      <c r="F5" s="46"/>
      <c r="G5" s="3"/>
      <c r="H5" s="3"/>
      <c r="I5" s="3"/>
      <c r="J5" s="3"/>
      <c r="K5" s="3"/>
      <c r="P5" s="55" t="s">
        <v>30</v>
      </c>
      <c r="Q5" s="55"/>
      <c r="R5" s="55"/>
      <c r="S5" s="55"/>
    </row>
    <row r="6" spans="1:19" ht="17">
      <c r="A6" s="3"/>
      <c r="B6" s="37" t="s">
        <v>37</v>
      </c>
      <c r="C6" s="38">
        <f>C5/C3</f>
        <v>1.2370290790110126</v>
      </c>
      <c r="D6" s="39"/>
      <c r="E6" s="39"/>
      <c r="F6" s="46"/>
      <c r="G6" s="46"/>
      <c r="H6" s="3"/>
      <c r="I6" s="3"/>
      <c r="J6" s="3"/>
      <c r="K6" s="3"/>
    </row>
    <row r="7" spans="1:19">
      <c r="A7" s="3"/>
      <c r="B7" s="37" t="s">
        <v>34</v>
      </c>
      <c r="C7" s="62" t="s">
        <v>33</v>
      </c>
      <c r="D7" s="62"/>
      <c r="E7" s="62"/>
      <c r="F7" s="47"/>
      <c r="G7" s="47"/>
      <c r="H7" s="3"/>
      <c r="I7" s="3"/>
      <c r="J7" s="3"/>
      <c r="K7" s="3"/>
    </row>
    <row r="8" spans="1:19" ht="36" customHeight="1">
      <c r="A8" s="3"/>
      <c r="B8" s="2"/>
      <c r="C8" s="4"/>
      <c r="D8" s="3"/>
      <c r="E8" s="3"/>
      <c r="F8" s="3"/>
      <c r="G8" s="3"/>
      <c r="H8" s="3"/>
      <c r="I8" s="3"/>
      <c r="J8" s="3"/>
      <c r="K8" s="3"/>
    </row>
    <row r="9" spans="1:19" ht="17" customHeight="1">
      <c r="A9" s="3"/>
      <c r="B9" s="63" t="s">
        <v>22</v>
      </c>
      <c r="C9" s="63"/>
      <c r="D9" s="63" t="s">
        <v>0</v>
      </c>
      <c r="E9" s="63" t="s">
        <v>1</v>
      </c>
      <c r="F9" s="58" t="s">
        <v>20</v>
      </c>
      <c r="G9" s="57" t="s">
        <v>25</v>
      </c>
      <c r="H9" s="56" t="s">
        <v>21</v>
      </c>
      <c r="I9" s="56"/>
      <c r="J9" s="3"/>
      <c r="K9" s="7"/>
    </row>
    <row r="10" spans="1:19" ht="17" customHeight="1">
      <c r="A10" s="3"/>
      <c r="B10" s="63"/>
      <c r="C10" s="63"/>
      <c r="D10" s="63"/>
      <c r="E10" s="63"/>
      <c r="F10" s="58"/>
      <c r="G10" s="57"/>
      <c r="H10" s="31" t="s">
        <v>7</v>
      </c>
      <c r="I10" s="31" t="s">
        <v>8</v>
      </c>
      <c r="J10" s="6"/>
      <c r="K10" s="3"/>
      <c r="L10" s="1"/>
      <c r="M10" s="1"/>
      <c r="N10" s="1"/>
      <c r="O10" s="1"/>
      <c r="P10" s="1"/>
      <c r="Q10" s="1"/>
    </row>
    <row r="11" spans="1:19" ht="17">
      <c r="A11" s="3"/>
      <c r="B11" s="32" t="s">
        <v>23</v>
      </c>
      <c r="C11" s="33" t="s">
        <v>16</v>
      </c>
      <c r="D11" s="33" t="s">
        <v>16</v>
      </c>
      <c r="E11" s="33" t="s">
        <v>16</v>
      </c>
      <c r="F11" s="33" t="s">
        <v>19</v>
      </c>
      <c r="G11" s="33" t="s">
        <v>27</v>
      </c>
      <c r="H11" s="33" t="s">
        <v>9</v>
      </c>
      <c r="I11" s="33" t="s">
        <v>9</v>
      </c>
      <c r="J11" s="3"/>
      <c r="K11" s="3"/>
    </row>
    <row r="12" spans="1:19">
      <c r="A12" s="3"/>
      <c r="B12" s="32" t="s">
        <v>2</v>
      </c>
      <c r="C12" s="41">
        <v>5903.9</v>
      </c>
      <c r="D12" s="34">
        <f>C12-$C$4</f>
        <v>5577.5999999999995</v>
      </c>
      <c r="E12" s="35">
        <f>D12-$C$5</f>
        <v>39.75481111902991</v>
      </c>
      <c r="F12" s="36">
        <f>E12/$C$5</f>
        <v>7.1787508973437282E-3</v>
      </c>
      <c r="G12" s="36">
        <f>F12*$C$6</f>
        <v>8.8803236109905922E-3</v>
      </c>
      <c r="H12" s="41">
        <v>1917.5</v>
      </c>
      <c r="I12" s="41">
        <v>1911.1</v>
      </c>
      <c r="J12" s="3"/>
      <c r="K12" s="3"/>
    </row>
    <row r="13" spans="1:19">
      <c r="A13" s="3"/>
      <c r="B13" s="32" t="s">
        <v>3</v>
      </c>
      <c r="C13" s="41">
        <v>6342.6</v>
      </c>
      <c r="D13" s="34">
        <f t="shared" ref="D13:D16" si="0">C13-$C$4</f>
        <v>6016.3</v>
      </c>
      <c r="E13" s="35">
        <f t="shared" ref="E13:E16" si="1">D13-$C$5</f>
        <v>478.45481111903064</v>
      </c>
      <c r="F13" s="36">
        <f t="shared" ref="F13:F16" si="2">E13/$C$5</f>
        <v>8.6397288981585246E-2</v>
      </c>
      <c r="G13" s="36">
        <f t="shared" ref="G13:G16" si="3">F13*$C$6</f>
        <v>0.1068759588179387</v>
      </c>
      <c r="H13" s="41">
        <v>2071.9</v>
      </c>
      <c r="I13" s="41">
        <v>2049.1</v>
      </c>
      <c r="J13" s="3"/>
      <c r="K13" s="3"/>
    </row>
    <row r="14" spans="1:19">
      <c r="A14" s="3"/>
      <c r="B14" s="32" t="s">
        <v>4</v>
      </c>
      <c r="C14" s="41">
        <v>6792.1</v>
      </c>
      <c r="D14" s="34">
        <f t="shared" si="0"/>
        <v>6465.8</v>
      </c>
      <c r="E14" s="35">
        <f t="shared" si="1"/>
        <v>927.95481111903064</v>
      </c>
      <c r="F14" s="36">
        <f t="shared" si="2"/>
        <v>0.16756604409639378</v>
      </c>
      <c r="G14" s="36">
        <f t="shared" si="3"/>
        <v>0.2072840692020807</v>
      </c>
      <c r="H14" s="41">
        <v>2264.1999999999998</v>
      </c>
      <c r="I14" s="41">
        <v>2256.8000000000002</v>
      </c>
      <c r="J14" s="3"/>
      <c r="K14" s="3"/>
    </row>
    <row r="15" spans="1:19">
      <c r="A15" s="3"/>
      <c r="B15" s="32" t="s">
        <v>5</v>
      </c>
      <c r="C15" s="41">
        <v>7232.4</v>
      </c>
      <c r="D15" s="34">
        <f t="shared" si="0"/>
        <v>6906.0999999999995</v>
      </c>
      <c r="E15" s="35">
        <f t="shared" si="1"/>
        <v>1368.2548111190299</v>
      </c>
      <c r="F15" s="36">
        <f t="shared" si="2"/>
        <v>0.24707350322220054</v>
      </c>
      <c r="G15" s="36">
        <f t="shared" si="3"/>
        <v>0.30563710813898315</v>
      </c>
      <c r="H15" s="41">
        <v>2575.8000000000002</v>
      </c>
      <c r="I15" s="41">
        <v>2622.4</v>
      </c>
      <c r="J15" s="3"/>
      <c r="K15" s="3"/>
    </row>
    <row r="16" spans="1:19">
      <c r="A16" s="3"/>
      <c r="B16" s="32" t="s">
        <v>6</v>
      </c>
      <c r="C16" s="41">
        <v>7515.2</v>
      </c>
      <c r="D16" s="34">
        <f t="shared" si="0"/>
        <v>7188.9</v>
      </c>
      <c r="E16" s="35">
        <f t="shared" si="1"/>
        <v>1651.0548111190301</v>
      </c>
      <c r="F16" s="36">
        <f t="shared" si="2"/>
        <v>0.29814029731890324</v>
      </c>
      <c r="G16" s="36">
        <f t="shared" si="3"/>
        <v>0.36880821740847231</v>
      </c>
      <c r="H16" s="41">
        <v>2781.9</v>
      </c>
      <c r="I16" s="41">
        <v>2781.5</v>
      </c>
      <c r="J16" s="3"/>
      <c r="K16" s="3"/>
    </row>
    <row r="17" spans="1:11">
      <c r="A17" s="3"/>
      <c r="B17" s="3"/>
      <c r="C17" s="3"/>
      <c r="D17" s="3"/>
      <c r="E17" s="3"/>
      <c r="F17" s="3"/>
      <c r="G17" s="8"/>
      <c r="H17" s="3"/>
      <c r="I17" s="3"/>
      <c r="J17" s="3"/>
      <c r="K17" s="3"/>
    </row>
    <row r="18" spans="1:11">
      <c r="A18" s="3"/>
      <c r="B18" s="3"/>
      <c r="C18" s="3"/>
      <c r="D18" s="3"/>
      <c r="E18" s="5"/>
      <c r="F18" s="5"/>
      <c r="G18" s="8"/>
      <c r="H18" s="3"/>
      <c r="I18" s="3"/>
      <c r="J18" s="3"/>
      <c r="K18" s="3"/>
    </row>
    <row r="19" spans="1:11">
      <c r="A19" s="3"/>
      <c r="B19" s="48" t="s">
        <v>15</v>
      </c>
      <c r="C19" s="48"/>
      <c r="D19" s="48"/>
      <c r="E19" s="3"/>
      <c r="F19" s="2"/>
      <c r="G19" s="8"/>
      <c r="H19" s="3"/>
      <c r="I19" s="3"/>
      <c r="J19" s="3"/>
      <c r="K19" s="3"/>
    </row>
    <row r="20" spans="1:11">
      <c r="A20" s="3"/>
      <c r="B20" s="32"/>
      <c r="C20" s="33" t="s">
        <v>18</v>
      </c>
      <c r="D20" s="33" t="s">
        <v>17</v>
      </c>
      <c r="E20" s="3"/>
      <c r="F20" s="3"/>
      <c r="G20" s="8"/>
      <c r="H20" s="3"/>
      <c r="I20" s="3"/>
      <c r="J20" s="3"/>
      <c r="K20" s="3"/>
    </row>
    <row r="21" spans="1:11">
      <c r="A21" s="3"/>
      <c r="B21" s="49" t="s">
        <v>12</v>
      </c>
      <c r="C21" s="41">
        <v>30.349799999999998</v>
      </c>
      <c r="D21" s="32" t="s">
        <v>16</v>
      </c>
      <c r="E21" s="3"/>
      <c r="F21" s="3"/>
      <c r="G21" s="8"/>
      <c r="H21" s="3"/>
      <c r="I21" s="3"/>
      <c r="J21" s="3"/>
      <c r="K21" s="3"/>
    </row>
    <row r="22" spans="1:11">
      <c r="A22" s="3"/>
      <c r="B22" s="49" t="s">
        <v>13</v>
      </c>
      <c r="C22" s="41">
        <v>30.148800000000001</v>
      </c>
      <c r="D22" s="32" t="s">
        <v>16</v>
      </c>
      <c r="E22" s="3"/>
      <c r="F22" s="3"/>
      <c r="G22" s="8"/>
      <c r="H22" s="3"/>
      <c r="I22" s="3"/>
      <c r="J22" s="3"/>
      <c r="K22" s="3"/>
    </row>
    <row r="23" spans="1:11">
      <c r="A23" s="3"/>
      <c r="B23" s="49" t="s">
        <v>14</v>
      </c>
      <c r="C23" s="41">
        <v>1.9484999999999999</v>
      </c>
      <c r="D23" s="32" t="s">
        <v>16</v>
      </c>
      <c r="E23" s="3"/>
      <c r="F23" s="3"/>
      <c r="G23" s="8"/>
      <c r="H23" s="3"/>
      <c r="I23" s="3"/>
      <c r="J23" s="3"/>
      <c r="K23" s="3"/>
    </row>
    <row r="24" spans="1:11" ht="17">
      <c r="A24" s="3"/>
      <c r="B24" s="49" t="s">
        <v>28</v>
      </c>
      <c r="C24" s="50">
        <f>(C21-C22)/(C22-C23)</f>
        <v>7.127583749108944E-3</v>
      </c>
      <c r="D24" s="49" t="s">
        <v>29</v>
      </c>
      <c r="E24" s="3"/>
      <c r="F24" s="6"/>
      <c r="G24" s="8"/>
      <c r="H24" s="3"/>
      <c r="I24" s="3"/>
      <c r="J24" s="3"/>
      <c r="K24" s="3"/>
    </row>
    <row r="25" spans="1:11" ht="30" customHeight="1">
      <c r="A25" s="3"/>
      <c r="B25" s="3"/>
      <c r="C25" s="3"/>
      <c r="D25" s="3"/>
      <c r="E25" s="3"/>
      <c r="F25" s="3"/>
      <c r="G25" s="8"/>
      <c r="H25" s="3"/>
      <c r="I25" s="3"/>
      <c r="J25" s="3"/>
      <c r="K25" s="3"/>
    </row>
    <row r="26" spans="1:11">
      <c r="A26" s="3"/>
      <c r="B26" s="3"/>
      <c r="C26" s="3"/>
      <c r="D26" s="3"/>
      <c r="E26" s="3"/>
      <c r="F26" s="3"/>
      <c r="G26" s="8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8"/>
      <c r="H27" s="3"/>
      <c r="I27" s="3"/>
      <c r="J27" s="3"/>
      <c r="K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 s="3"/>
      <c r="B30" s="3"/>
      <c r="C30" s="3"/>
      <c r="D30" s="3"/>
      <c r="E30" s="3"/>
      <c r="F30" s="3"/>
      <c r="G30" s="3"/>
      <c r="H30" s="3"/>
      <c r="I30" s="30"/>
      <c r="J30" s="3"/>
      <c r="K30" s="3"/>
    </row>
    <row r="31" spans="1:11">
      <c r="A31" s="3"/>
      <c r="B31" s="3"/>
      <c r="C31" s="3"/>
      <c r="D31" s="7"/>
      <c r="E31" s="3"/>
      <c r="F31" s="8"/>
      <c r="G31" s="12"/>
      <c r="H31" s="12"/>
      <c r="I31" s="12"/>
      <c r="J31" s="3"/>
      <c r="K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79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idden="1">
      <c r="J54" s="3"/>
      <c r="K54" s="3"/>
    </row>
  </sheetData>
  <sheetProtection algorithmName="SHA-512" hashValue="On7TUz65O8TKaUeS+lTzBdahyTz4GDEATl8z+mckBOeiXj2GHcG8HpM2uc8Xor+Tl7OAHrda9wbpIXzv8HHjPA==" saltValue="nkBrzY6HHaGPHx8AblZCeg==" spinCount="100000" sheet="1" objects="1" scenarios="1"/>
  <mergeCells count="12">
    <mergeCell ref="C2:E2"/>
    <mergeCell ref="C3:E3"/>
    <mergeCell ref="C4:E4"/>
    <mergeCell ref="C7:E7"/>
    <mergeCell ref="D9:D10"/>
    <mergeCell ref="B9:C10"/>
    <mergeCell ref="E9:E10"/>
    <mergeCell ref="P4:S4"/>
    <mergeCell ref="P5:S5"/>
    <mergeCell ref="H9:I9"/>
    <mergeCell ref="G9:G10"/>
    <mergeCell ref="F9:F10"/>
  </mergeCells>
  <conditionalFormatting sqref="C12:C16">
    <cfRule type="notContainsBlanks" dxfId="13" priority="5">
      <formula>LEN(TRIM(C12))&gt;0</formula>
    </cfRule>
  </conditionalFormatting>
  <conditionalFormatting sqref="C21:C23">
    <cfRule type="notContainsBlanks" dxfId="12" priority="4">
      <formula>LEN(TRIM(C21))&gt;0</formula>
    </cfRule>
  </conditionalFormatting>
  <conditionalFormatting sqref="H12:I16">
    <cfRule type="notContainsBlanks" dxfId="11" priority="3">
      <formula>LEN(TRIM(H12))&gt;0</formula>
    </cfRule>
  </conditionalFormatting>
  <conditionalFormatting sqref="C2:E4">
    <cfRule type="notContainsBlanks" dxfId="10" priority="2">
      <formula>LEN(TRIM(C2))&gt;0</formula>
    </cfRule>
  </conditionalFormatting>
  <conditionalFormatting sqref="C7:E7">
    <cfRule type="notContainsBlanks" dxfId="9" priority="1">
      <formula>LEN(TRIM(C7))&gt;0</formula>
    </cfRule>
  </conditionalFormatting>
  <printOptions horizontalCentered="1"/>
  <pageMargins left="0.25" right="0.5" top="0.25" bottom="0.25" header="0" footer="0"/>
  <pageSetup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DF138-7444-CB43-9C2C-E9862F80754C}">
  <sheetPr>
    <pageSetUpPr fitToPage="1"/>
  </sheetPr>
  <dimension ref="A1:XFC60"/>
  <sheetViews>
    <sheetView tabSelected="1" zoomScale="139" zoomScaleNormal="114" workbookViewId="0">
      <selection activeCell="C4" sqref="C4:G4"/>
    </sheetView>
  </sheetViews>
  <sheetFormatPr baseColWidth="10" defaultColWidth="0" defaultRowHeight="15" zeroHeight="1"/>
  <cols>
    <col min="1" max="1" width="15.5" customWidth="1"/>
    <col min="2" max="2" width="20.5" customWidth="1"/>
    <col min="3" max="5" width="11.6640625" customWidth="1"/>
    <col min="6" max="6" width="13.1640625" customWidth="1"/>
    <col min="7" max="7" width="17.5" customWidth="1"/>
    <col min="8" max="10" width="11.6640625" customWidth="1"/>
    <col min="11" max="12" width="11.83203125" customWidth="1"/>
    <col min="13" max="13" width="9.33203125" customWidth="1"/>
    <col min="14" max="15" width="11.6640625" customWidth="1"/>
    <col min="16" max="16" width="39.1640625" customWidth="1"/>
    <col min="17" max="17" width="8.83203125" hidden="1" customWidth="1"/>
    <col min="18" max="22" width="0" hidden="1" customWidth="1"/>
    <col min="23" max="16383" width="8.83203125" hidden="1"/>
    <col min="16384" max="16384" width="8.1640625" hidden="1" customWidth="1"/>
  </cols>
  <sheetData>
    <row r="1" spans="1:22" s="3" customFormat="1" ht="155" customHeight="1">
      <c r="A1" s="26"/>
      <c r="R1" s="3" t="s">
        <v>47</v>
      </c>
    </row>
    <row r="2" spans="1:22" ht="20" customHeight="1">
      <c r="A2" s="27"/>
      <c r="B2" s="19" t="s">
        <v>11</v>
      </c>
      <c r="C2" s="65" t="s">
        <v>32</v>
      </c>
      <c r="D2" s="65"/>
      <c r="E2" s="65"/>
      <c r="F2" s="65"/>
      <c r="G2" s="65"/>
      <c r="H2" s="21"/>
      <c r="I2" s="21"/>
      <c r="J2" s="21"/>
      <c r="K2" s="21"/>
      <c r="L2" s="21"/>
      <c r="M2" s="3"/>
      <c r="N2" s="3"/>
      <c r="O2" s="3"/>
      <c r="P2" s="51" t="s">
        <v>48</v>
      </c>
      <c r="Q2" s="3"/>
      <c r="R2" s="3"/>
    </row>
    <row r="3" spans="1:22" ht="24" customHeight="1">
      <c r="A3" s="28"/>
      <c r="B3" s="20" t="s">
        <v>35</v>
      </c>
      <c r="C3" s="66">
        <v>15.3</v>
      </c>
      <c r="D3" s="66"/>
      <c r="E3" s="66"/>
      <c r="F3" s="66"/>
      <c r="G3" s="66"/>
      <c r="H3" s="3"/>
      <c r="I3" s="3"/>
      <c r="J3" s="3"/>
      <c r="K3" s="3"/>
      <c r="L3" s="3"/>
      <c r="M3" s="3"/>
      <c r="N3" s="3"/>
      <c r="O3" s="3"/>
      <c r="P3" s="52" t="s">
        <v>49</v>
      </c>
      <c r="Q3" s="3"/>
      <c r="R3" s="3"/>
    </row>
    <row r="4" spans="1:22" ht="23" customHeight="1">
      <c r="A4" s="25"/>
      <c r="B4" s="20" t="s">
        <v>24</v>
      </c>
      <c r="C4" s="67">
        <v>326.3</v>
      </c>
      <c r="D4" s="67"/>
      <c r="E4" s="67"/>
      <c r="F4" s="67"/>
      <c r="G4" s="6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8"/>
      <c r="T4" s="18"/>
      <c r="U4" s="18"/>
      <c r="V4" s="18"/>
    </row>
    <row r="5" spans="1:22" ht="22" customHeight="1">
      <c r="A5" s="24"/>
      <c r="B5" s="20" t="s">
        <v>34</v>
      </c>
      <c r="C5" s="68" t="s">
        <v>33</v>
      </c>
      <c r="D5" s="68"/>
      <c r="E5" s="68"/>
      <c r="F5" s="68"/>
      <c r="G5" s="6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8"/>
      <c r="T5" s="18"/>
      <c r="U5" s="18"/>
      <c r="V5" s="18"/>
    </row>
    <row r="6" spans="1:22" ht="47" customHeight="1">
      <c r="A6" s="29"/>
      <c r="B6" s="2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2" ht="24" customHeight="1">
      <c r="A7" s="29"/>
      <c r="B7" s="16"/>
      <c r="C7" s="64" t="s">
        <v>45</v>
      </c>
      <c r="D7" s="64"/>
      <c r="E7" s="64"/>
      <c r="F7" s="64"/>
      <c r="G7" s="64"/>
      <c r="H7" s="64" t="s">
        <v>46</v>
      </c>
      <c r="I7" s="64"/>
      <c r="J7" s="64"/>
      <c r="K7" s="64"/>
      <c r="L7" s="64"/>
      <c r="M7" s="64" t="s">
        <v>21</v>
      </c>
      <c r="N7" s="64"/>
      <c r="O7" s="64"/>
      <c r="P7" s="3"/>
      <c r="Q7" s="3"/>
      <c r="R7" s="3"/>
    </row>
    <row r="8" spans="1:22">
      <c r="A8" s="29"/>
      <c r="B8" s="15"/>
      <c r="C8" s="9" t="s">
        <v>39</v>
      </c>
      <c r="D8" s="9" t="s">
        <v>40</v>
      </c>
      <c r="E8" s="9" t="s">
        <v>41</v>
      </c>
      <c r="F8" s="10" t="s">
        <v>10</v>
      </c>
      <c r="G8" s="11" t="s">
        <v>43</v>
      </c>
      <c r="H8" s="9" t="s">
        <v>39</v>
      </c>
      <c r="I8" s="9" t="s">
        <v>40</v>
      </c>
      <c r="J8" s="9" t="s">
        <v>41</v>
      </c>
      <c r="K8" s="10" t="s">
        <v>10</v>
      </c>
      <c r="L8" s="11" t="s">
        <v>44</v>
      </c>
      <c r="M8" s="11" t="s">
        <v>42</v>
      </c>
      <c r="N8" s="9" t="s">
        <v>7</v>
      </c>
      <c r="O8" s="9" t="s">
        <v>8</v>
      </c>
      <c r="P8" s="6"/>
      <c r="Q8" s="6"/>
      <c r="R8" s="6"/>
      <c r="S8" s="1"/>
      <c r="T8" s="1"/>
    </row>
    <row r="9" spans="1:22" ht="17">
      <c r="A9" s="29"/>
      <c r="B9" s="10" t="s">
        <v>23</v>
      </c>
      <c r="C9" s="9" t="s">
        <v>16</v>
      </c>
      <c r="D9" s="9" t="s">
        <v>16</v>
      </c>
      <c r="E9" s="9" t="s">
        <v>16</v>
      </c>
      <c r="F9" s="9" t="s">
        <v>38</v>
      </c>
      <c r="G9" s="9" t="s">
        <v>27</v>
      </c>
      <c r="H9" s="9" t="s">
        <v>16</v>
      </c>
      <c r="I9" s="9" t="s">
        <v>16</v>
      </c>
      <c r="J9" s="9" t="s">
        <v>16</v>
      </c>
      <c r="K9" s="9" t="s">
        <v>38</v>
      </c>
      <c r="L9" s="9" t="s">
        <v>27</v>
      </c>
      <c r="M9" s="9" t="s">
        <v>27</v>
      </c>
      <c r="N9" s="9" t="s">
        <v>9</v>
      </c>
      <c r="O9" s="9" t="s">
        <v>9</v>
      </c>
      <c r="P9" s="3"/>
      <c r="Q9" s="3"/>
      <c r="R9" s="3"/>
    </row>
    <row r="10" spans="1:22">
      <c r="A10" s="29"/>
      <c r="B10" s="10" t="s">
        <v>2</v>
      </c>
      <c r="C10" s="23">
        <v>18.4252</v>
      </c>
      <c r="D10" s="23">
        <v>17.920100000000001</v>
      </c>
      <c r="E10" s="23">
        <v>1.2252000000000001</v>
      </c>
      <c r="F10" s="13">
        <f>(D10-E10)/$C$3</f>
        <v>1.0911699346405228</v>
      </c>
      <c r="G10" s="13">
        <f>(C10-D10)/$C$3</f>
        <v>3.3013071895424753E-2</v>
      </c>
      <c r="H10" s="17">
        <v>18.596399999999999</v>
      </c>
      <c r="I10" s="17">
        <v>17.958200000000001</v>
      </c>
      <c r="J10" s="17">
        <v>1.2564</v>
      </c>
      <c r="K10" s="13">
        <f>(I10-J10)/$C$3</f>
        <v>1.0916209150326799</v>
      </c>
      <c r="L10" s="13">
        <f>(H10-I10)/$C$3</f>
        <v>4.1712418300653441E-2</v>
      </c>
      <c r="M10" s="14">
        <f>AVERAGE(G10,L10)</f>
        <v>3.7362745098039093E-2</v>
      </c>
      <c r="N10" s="22">
        <v>1917.5</v>
      </c>
      <c r="O10" s="22">
        <v>1911.1</v>
      </c>
      <c r="P10" s="3"/>
      <c r="Q10" s="3"/>
      <c r="R10" s="3"/>
    </row>
    <row r="11" spans="1:22">
      <c r="A11" s="29"/>
      <c r="B11" s="10" t="s">
        <v>3</v>
      </c>
      <c r="C11" s="23">
        <v>19.852499999999999</v>
      </c>
      <c r="D11" s="23">
        <v>17.1252</v>
      </c>
      <c r="E11" s="23">
        <v>1.1995</v>
      </c>
      <c r="F11" s="13">
        <f t="shared" ref="F11:F14" si="0">(D11-E11)/$C$3</f>
        <v>1.0408954248366011</v>
      </c>
      <c r="G11" s="13">
        <f t="shared" ref="G11:G14" si="1">(C11-D11)/$C$3</f>
        <v>0.17825490196078428</v>
      </c>
      <c r="H11" s="17">
        <v>19.952100000000002</v>
      </c>
      <c r="I11" s="17">
        <v>17.5258</v>
      </c>
      <c r="J11" s="17">
        <v>1.1597999999999999</v>
      </c>
      <c r="K11" s="13">
        <f t="shared" ref="K11:K14" si="2">(I11-J11)/$C$3</f>
        <v>1.0696732026143789</v>
      </c>
      <c r="L11" s="13">
        <f t="shared" ref="L11:L14" si="3">(H11-I11)/$C$3</f>
        <v>0.15858169934640531</v>
      </c>
      <c r="M11" s="14">
        <f t="shared" ref="M11:M14" si="4">AVERAGE(G11,L11)</f>
        <v>0.16841830065359481</v>
      </c>
      <c r="N11" s="22">
        <v>2071.9</v>
      </c>
      <c r="O11" s="22">
        <v>2049.1</v>
      </c>
      <c r="P11" s="3"/>
      <c r="Q11" s="3"/>
      <c r="R11" s="3"/>
    </row>
    <row r="12" spans="1:22">
      <c r="A12" s="29"/>
      <c r="B12" s="10" t="s">
        <v>4</v>
      </c>
      <c r="C12" s="23">
        <v>21.995799999999999</v>
      </c>
      <c r="D12" s="23">
        <v>17.525400000000001</v>
      </c>
      <c r="E12" s="23">
        <v>1.2524999999999999</v>
      </c>
      <c r="F12" s="13">
        <f t="shared" si="0"/>
        <v>1.0635882352941175</v>
      </c>
      <c r="G12" s="13">
        <f t="shared" si="1"/>
        <v>0.29218300653594759</v>
      </c>
      <c r="H12" s="17">
        <v>21.958500000000001</v>
      </c>
      <c r="I12" s="17">
        <v>18.125599999999999</v>
      </c>
      <c r="J12" s="17">
        <v>1.2124999999999999</v>
      </c>
      <c r="K12" s="13">
        <f t="shared" si="2"/>
        <v>1.1054313725490195</v>
      </c>
      <c r="L12" s="13">
        <f t="shared" si="3"/>
        <v>0.25051633986928118</v>
      </c>
      <c r="M12" s="14">
        <f t="shared" si="4"/>
        <v>0.27134967320261438</v>
      </c>
      <c r="N12" s="22">
        <v>2264.1999999999998</v>
      </c>
      <c r="O12" s="22">
        <v>2256.8000000000002</v>
      </c>
      <c r="P12" s="3"/>
      <c r="Q12" s="3"/>
      <c r="R12" s="3"/>
    </row>
    <row r="13" spans="1:22">
      <c r="A13" s="29"/>
      <c r="B13" s="10" t="s">
        <v>5</v>
      </c>
      <c r="C13" s="23">
        <v>23.195799999999998</v>
      </c>
      <c r="D13" s="23">
        <v>17.6951</v>
      </c>
      <c r="E13" s="23">
        <v>1.2255</v>
      </c>
      <c r="F13" s="13">
        <f t="shared" si="0"/>
        <v>1.0764444444444443</v>
      </c>
      <c r="G13" s="13">
        <f t="shared" si="1"/>
        <v>0.35952287581699333</v>
      </c>
      <c r="H13" s="17">
        <v>23.2547</v>
      </c>
      <c r="I13" s="17">
        <v>17.952300000000001</v>
      </c>
      <c r="J13" s="17">
        <v>1.2464999999999999</v>
      </c>
      <c r="K13" s="13">
        <f t="shared" si="2"/>
        <v>1.0918823529411765</v>
      </c>
      <c r="L13" s="13">
        <f t="shared" si="3"/>
        <v>0.34656209150326789</v>
      </c>
      <c r="M13" s="14">
        <f t="shared" si="4"/>
        <v>0.35304248366013058</v>
      </c>
      <c r="N13" s="22">
        <v>2575.8000000000002</v>
      </c>
      <c r="O13" s="22">
        <v>2622.4</v>
      </c>
      <c r="P13" s="3"/>
      <c r="Q13" s="3"/>
      <c r="R13" s="3"/>
    </row>
    <row r="14" spans="1:22">
      <c r="A14" s="29"/>
      <c r="B14" s="10" t="s">
        <v>6</v>
      </c>
      <c r="C14" s="23">
        <v>24.925799999999999</v>
      </c>
      <c r="D14" s="23">
        <v>17.852900000000002</v>
      </c>
      <c r="E14" s="23">
        <v>1.1999</v>
      </c>
      <c r="F14" s="13">
        <f t="shared" si="0"/>
        <v>1.0884313725490198</v>
      </c>
      <c r="G14" s="13">
        <f t="shared" si="1"/>
        <v>0.46228104575163376</v>
      </c>
      <c r="H14" s="17">
        <v>24.958500000000001</v>
      </c>
      <c r="I14" s="17">
        <v>17.875399999999999</v>
      </c>
      <c r="J14" s="17">
        <v>1.1954</v>
      </c>
      <c r="K14" s="13">
        <f t="shared" si="2"/>
        <v>1.0901960784313725</v>
      </c>
      <c r="L14" s="13">
        <f t="shared" si="3"/>
        <v>0.46294771241830074</v>
      </c>
      <c r="M14" s="14">
        <f t="shared" si="4"/>
        <v>0.46261437908496728</v>
      </c>
      <c r="N14" s="22">
        <v>2781.9</v>
      </c>
      <c r="O14" s="22">
        <v>2781.5</v>
      </c>
      <c r="P14" s="3"/>
      <c r="Q14" s="3"/>
      <c r="R14" s="3"/>
    </row>
    <row r="15" spans="1:22" ht="45" customHeight="1">
      <c r="A15" s="29"/>
      <c r="B15" s="3"/>
      <c r="C15" s="3"/>
      <c r="D15" s="3"/>
      <c r="E15" s="3"/>
      <c r="F15" s="3"/>
      <c r="G15" s="8"/>
      <c r="H15" s="8"/>
      <c r="I15" s="8"/>
      <c r="J15" s="8"/>
      <c r="K15" s="8"/>
      <c r="L15" s="8"/>
      <c r="M15" s="3"/>
      <c r="N15" s="3"/>
      <c r="O15" s="3"/>
      <c r="P15" s="3"/>
      <c r="Q15" s="3"/>
      <c r="R15" s="3"/>
    </row>
    <row r="16" spans="1:22">
      <c r="A16" s="29"/>
      <c r="B16" s="3"/>
      <c r="C16" s="3"/>
      <c r="D16" s="3"/>
      <c r="E16" s="3"/>
      <c r="F16" s="3"/>
      <c r="G16" s="8"/>
      <c r="H16" s="8"/>
      <c r="I16" s="8"/>
      <c r="J16" s="8"/>
      <c r="K16" s="8"/>
      <c r="L16" s="8"/>
      <c r="M16" s="3"/>
      <c r="N16" s="3"/>
      <c r="O16" s="3"/>
      <c r="P16" s="3"/>
      <c r="Q16" s="3"/>
      <c r="R16" s="3"/>
    </row>
    <row r="17" spans="1:18">
      <c r="A17" s="29"/>
      <c r="B17" s="3"/>
      <c r="C17" s="3"/>
      <c r="D17" s="3"/>
      <c r="E17" s="3"/>
      <c r="F17" s="3"/>
      <c r="G17" s="8"/>
      <c r="H17" s="8"/>
      <c r="I17" s="8"/>
      <c r="J17" s="8"/>
      <c r="K17" s="8"/>
      <c r="L17" s="8"/>
      <c r="M17" s="3"/>
      <c r="N17" s="3"/>
      <c r="O17" s="3"/>
      <c r="P17" s="3"/>
      <c r="Q17" s="3"/>
      <c r="R17" s="3"/>
    </row>
    <row r="18" spans="1:18">
      <c r="A18" s="29"/>
      <c r="B18" s="3"/>
      <c r="C18" s="3"/>
      <c r="D18" s="3"/>
      <c r="E18" s="3"/>
      <c r="F18" s="3"/>
      <c r="G18" s="8"/>
      <c r="H18" s="8"/>
      <c r="I18" s="8"/>
      <c r="J18" s="8"/>
      <c r="K18" s="8"/>
      <c r="L18" s="8"/>
      <c r="M18" s="3"/>
      <c r="N18" s="3"/>
      <c r="O18" s="3"/>
      <c r="P18" s="3"/>
      <c r="Q18" s="3"/>
      <c r="R18" s="3"/>
    </row>
    <row r="19" spans="1:18">
      <c r="A19" s="2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>
      <c r="A20" s="2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>
      <c r="A21" s="2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>
      <c r="A22" s="29"/>
      <c r="B22" s="3"/>
      <c r="C22" s="3"/>
      <c r="D22" s="3"/>
      <c r="E22" s="3"/>
      <c r="F22" s="3"/>
      <c r="G22" s="12"/>
      <c r="H22" s="12"/>
      <c r="I22" s="12"/>
      <c r="J22" s="12"/>
      <c r="K22" s="12"/>
      <c r="L22" s="12"/>
      <c r="M22" s="3"/>
      <c r="N22" s="3"/>
      <c r="O22" s="3"/>
      <c r="P22" s="3"/>
      <c r="Q22" s="3"/>
      <c r="R22" s="3"/>
    </row>
    <row r="23" spans="1:18">
      <c r="A23" s="2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>
      <c r="A24" s="2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>
      <c r="A25" s="2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idden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idden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idden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idden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idden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idden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idden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idden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idden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idden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</sheetData>
  <sheetProtection algorithmName="SHA-512" hashValue="YqlBoLgFcJrZQ481NDUDEeUci/pDR/A08FMMwoeV+LKeut38O0nw0jK3H8W26gJaWviOmcWwfgqpG4COv48V5Q==" saltValue="nTEGbYlpOwDJLQmvcdDSvA==" spinCount="100000" sheet="1" objects="1" scenarios="1"/>
  <mergeCells count="7">
    <mergeCell ref="C7:G7"/>
    <mergeCell ref="H7:L7"/>
    <mergeCell ref="C2:G2"/>
    <mergeCell ref="M7:O7"/>
    <mergeCell ref="C3:G3"/>
    <mergeCell ref="C4:G4"/>
    <mergeCell ref="C5:G5"/>
  </mergeCells>
  <conditionalFormatting sqref="C10:E14 H10:J14">
    <cfRule type="containsBlanks" dxfId="8" priority="8">
      <formula>LEN(TRIM(C10))=0</formula>
    </cfRule>
    <cfRule type="notContainsBlanks" dxfId="7" priority="9">
      <formula>LEN(TRIM(C10))&gt;0</formula>
    </cfRule>
  </conditionalFormatting>
  <conditionalFormatting sqref="N10:O14">
    <cfRule type="notContainsBlanks" dxfId="6" priority="2">
      <formula>LEN(TRIM(N10))&gt;0</formula>
    </cfRule>
    <cfRule type="containsBlanks" dxfId="5" priority="7">
      <formula>LEN(TRIM(N10))=0</formula>
    </cfRule>
  </conditionalFormatting>
  <conditionalFormatting sqref="C10:E14">
    <cfRule type="notContainsBlanks" dxfId="4" priority="3">
      <formula>LEN(TRIM(C10))&gt;0</formula>
    </cfRule>
    <cfRule type="notContainsBlanks" dxfId="3" priority="6">
      <formula>LEN(TRIM(C10))&gt;0</formula>
    </cfRule>
  </conditionalFormatting>
  <conditionalFormatting sqref="H10:J14">
    <cfRule type="notContainsBlanks" dxfId="2" priority="4">
      <formula>LEN(TRIM(H10))&gt;0</formula>
    </cfRule>
    <cfRule type="notContainsBlanks" dxfId="1" priority="5">
      <formula>LEN(TRIM(H10))&gt;0</formula>
    </cfRule>
  </conditionalFormatting>
  <conditionalFormatting sqref="C2:G5">
    <cfRule type="notContainsBlanks" dxfId="0" priority="1">
      <formula>LEN(TRIM(C2))&gt;0</formula>
    </cfRule>
  </conditionalFormatting>
  <pageMargins left="0.25" right="0.5" top="0.25" bottom="0.25" header="0.25" footer="0"/>
  <pageSetup scale="63" orientation="landscape" r:id="rId1"/>
  <headerFooter>
    <oddHeader>&amp;L&amp;"Helvetica,Regular"&amp;12&amp;K000000&amp;G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Calibration Method A</vt:lpstr>
      <vt:lpstr>Calibration Method B</vt:lpstr>
      <vt:lpstr>'Calibration Method A'!Print_Area</vt:lpstr>
      <vt:lpstr>'Calibration Method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Rivera</dc:creator>
  <cp:lastModifiedBy>Kersten</cp:lastModifiedBy>
  <cp:lastPrinted>2018-10-10T17:12:53Z</cp:lastPrinted>
  <dcterms:created xsi:type="dcterms:W3CDTF">2017-09-14T15:09:44Z</dcterms:created>
  <dcterms:modified xsi:type="dcterms:W3CDTF">2018-11-10T00:26:26Z</dcterms:modified>
</cp:coreProperties>
</file>